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258" documentId="120_S{2AC9BD13-BADA-5192-A53E-5A8FF88502F6}" xr6:coauthVersionLast="47" xr6:coauthVersionMax="47" xr10:uidLastSave="{916B189A-90A5-4F0E-99AB-0B0F8D8E41A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<sst xmlns="http://schemas.openxmlformats.org/spreadsheetml/2006/main" count="180282" uniqueCount="39126">
  <si>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</si>
  <si>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</si>
  <si>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</si>
  <si>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</si>
  <si>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</si>
  <si>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</si>
  <si>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</si>
  <si>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</si>
  <si>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</si>
  <si>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</si>
  <si>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</si>
  <si>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</si>
  <si>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</si>
  <si>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</si>
  <si>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</si>
  <si>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</si>
  <si>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</si>
  <si>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</si>
  <si>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</si>
  <si>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</si>
  <si>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</si>
  <si>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</si>
  <si>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</si>
  <si>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</si>
  <si>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</si>
  <si>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</si>
  <si>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</si>
  <si>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</si>
  <si>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</si>
  <si>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</si>
  <si>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</si>
  <si>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</si>
  <si>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</si>
  <si>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</si>
  <si>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</si>
  <si>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</si>
  <si>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</si>
  <si>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</si>
  <si>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</si>
  <si>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</si>
  <si>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</si>
  <si>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</si>
  <si>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</si>
  <si>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</si>
  <si>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</si>
  <si>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</si>
  <si>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</si>
  <si>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</si>
  <si>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</si>
  <si>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</si>
  <si>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</si>
  <si>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</si>
  <si>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</si>
  <si>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</si>
  <si>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</si>
  <si>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</si>
  <si>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</si>
  <si>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</si>
  <si>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</si>
  <si>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</si>
  <si>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</si>
  <si>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</si>
  <si>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</si>
  <si>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</si>
  <si>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</si>
  <si>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</si>
  <si>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</si>
  <si>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</si>
  <si>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</si>
  <si>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</si>
  <si>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</si>
  <si>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</si>
  <si>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</si>
  <si>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</si>
  <si>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</si>
  <si>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</si>
  <si>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</si>
  <si>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</si>
  <si>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</si>
  <si>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</si>
  <si>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</si>
  <si>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</si>
  <si>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</si>
  <si>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</si>
  <si>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</si>
  <si>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</si>
  <si>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</si>
  <si>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</si>
  <si>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</si>
  <si>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</si>
  <si>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</si>
  <si>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</si>
  <si>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</si>
  <si>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</si>
  <si>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</si>
  <si>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</si>
  <si>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</si>
  <si>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</si>
  <si>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</si>
  <si>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</si>
  <si>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</si>
  <si>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</si>
  <si>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</si>
  <si>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</si>
  <si>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</si>
  <si>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</si>
  <si>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</si>
  <si>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</si>
  <si>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</si>
  <si>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</si>
  <si>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</si>
  <si>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</si>
  <si>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</si>
  <si>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</si>
  <si>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</si>
  <si>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</si>
  <si>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</si>
  <si>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</si>
  <si>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</si>
  <si>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</si>
  <si>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</si>
  <si>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</si>
  <si>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</si>
  <si>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</si>
  <si>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</si>
  <si>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</si>
  <si>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</si>
  <si>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</si>
  <si>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</si>
  <si>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</si>
  <si>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</si>
  <si>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</si>
  <si>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</si>
  <si>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</si>
  <si>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</si>
  <si>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</si>
  <si>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</si>
  <si>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</si>
  <si>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</si>
  <si>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</si>
  <si>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</si>
  <si>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</si>
  <si>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</si>
  <si>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</si>
  <si>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</si>
  <si>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</si>
  <si>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</si>
  <si>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</si>
  <si>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</si>
  <si>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</si>
  <si>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</si>
  <si>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</si>
  <si>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</si>
  <si>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</si>
  <si>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</si>
  <si>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</si>
  <si>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</si>
  <si>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</si>
  <si>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</si>
  <si>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</si>
  <si>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</si>
  <si>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</si>
  <si>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</si>
  <si>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</si>
  <si>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</si>
  <si>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</si>
  <si>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</si>
  <si>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</si>
  <si>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</si>
  <si>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</si>
  <si>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</si>
  <si>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</si>
  <si>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</si>
  <si>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</si>
  <si>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</si>
  <si>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</si>
  <si>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</si>
  <si>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</si>
  <si>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</si>
  <si>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</si>
  <si>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</si>
  <si>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</si>
  <si>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</si>
  <si>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</si>
  <si>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</si>
  <si>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</si>
  <si>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</si>
  <si>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</si>
  <si>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</si>
  <si>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</si>
  <si>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</si>
  <si>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</si>
  <si>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</si>
  <si>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</si>
  <si>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</si>
  <si>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</si>
  <si>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</si>
  <si>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</si>
  <si>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</si>
  <si>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</si>
  <si>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</si>
  <si>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</si>
  <si>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</si>
  <si>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</si>
  <si>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</si>
  <si>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</si>
  <si>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</si>
  <si>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</si>
  <si>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</si>
  <si>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</si>
  <si>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</si>
  <si>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</si>
  <si>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</si>
  <si>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</si>
  <si>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</si>
  <si>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</si>
  <si>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</si>
  <si>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</si>
  <si>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</si>
  <si>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</si>
  <si>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</si>
  <si>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</si>
  <si>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</si>
  <si>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</si>
  <si>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</si>
  <si>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</si>
  <si>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</si>
  <si>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</si>
  <si>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</si>
  <si>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</si>
  <si>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</si>
  <si>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</si>
  <si>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</si>
  <si>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</si>
  <si>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</si>
  <si>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</si>
  <si>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</si>
  <si>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</si>
  <si>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</si>
  <si>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</si>
  <si>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</si>
  <si>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</si>
  <si>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</si>
  <si>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</si>
  <si>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</si>
  <si>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</si>
  <si>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</si>
  <si>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</si>
  <si>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</si>
  <si>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</si>
  <si>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</si>
  <si>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</si>
  <si>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</si>
  <si>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</si>
  <si>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</si>
  <si>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</si>
  <si>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</si>
  <si>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</si>
  <si>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</si>
  <si>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</si>
  <si>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</si>
  <si>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</si>
  <si>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</si>
  <si>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</si>
  <si>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</si>
  <si>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</si>
  <si>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</si>
  <si>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</si>
  <si>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</si>
  <si>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</si>
  <si>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</si>
  <si>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</si>
  <si>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</si>
  <si>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</si>
  <si>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</si>
  <si>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</si>
  <si>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</si>
  <si>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</si>
  <si>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</si>
  <si>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</si>
  <si>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</si>
  <si>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</si>
  <si>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</si>
  <si>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</si>
  <si>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</si>
  <si>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</si>
  <si>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</si>
  <si>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</si>
  <si>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</si>
  <si>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</si>
  <si>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</si>
  <si>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</si>
  <si>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</si>
  <si>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</si>
  <si>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</si>
  <si>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</si>
  <si>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</si>
  <si>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</si>
  <si>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</si>
  <si>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</si>
  <si>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</si>
  <si>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</si>
  <si>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</si>
  <si>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</si>
  <si>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</si>
  <si>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</si>
  <si>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</si>
  <si>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</si>
  <si>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</si>
  <si>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</si>
  <si>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</si>
  <si>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</si>
  <si>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</si>
  <si>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</si>
  <si>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</si>
  <si>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</si>
  <si>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</si>
  <si>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</si>
  <si>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</si>
  <si>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</si>
  <si>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</si>
  <si>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</si>
  <si>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</si>
  <si>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</si>
  <si>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</si>
  <si>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</si>
  <si>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</si>
  <si>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</si>
  <si>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</si>
  <si>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</si>
  <si>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</si>
  <si>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</si>
  <si>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</si>
  <si>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</si>
  <si>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</si>
  <si>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</si>
  <si>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</si>
  <si>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</si>
  <si>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</si>
  <si>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</si>
  <si>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</si>
  <si>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</si>
  <si>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</si>
  <si>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</si>
  <si>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</si>
  <si>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</si>
  <si>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</si>
  <si>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</si>
  <si>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</si>
  <si>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</si>
  <si>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</si>
  <si>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</si>
  <si>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</si>
  <si>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</si>
  <si>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</si>
  <si>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</si>
  <si>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</si>
  <si>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</si>
  <si>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</si>
  <si>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</si>
  <si>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</si>
  <si>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</si>
  <si>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</si>
  <si>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</si>
  <si>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</si>
  <si>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</si>
  <si>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</si>
  <si>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</si>
  <si>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</si>
  <si>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</si>
  <si>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</si>
  <si>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</si>
  <si>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</si>
  <si>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</si>
  <si>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</si>
  <si>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</si>
  <si>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</si>
  <si>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</si>
  <si>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</si>
  <si>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</si>
  <si>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</si>
  <si>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</si>
  <si>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</si>
  <si>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</si>
  <si>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</si>
  <si>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</si>
  <si>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</si>
  <si>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</si>
  <si>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</si>
  <si>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</si>
  <si>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</si>
  <si>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</si>
  <si>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</si>
  <si>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</si>
  <si>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</si>
  <si>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</si>
  <si>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</si>
  <si>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</si>
  <si>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</si>
  <si>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</si>
  <si>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</si>
  <si>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</si>
  <si>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</si>
  <si>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</si>
  <si>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</si>
  <si>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</si>
  <si>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</si>
  <si>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</si>
  <si>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</si>
  <si>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</si>
  <si>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</si>
  <si>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</si>
  <si>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</si>
  <si>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</si>
  <si>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</si>
  <si>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</si>
  <si>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</si>
  <si>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</si>
  <si>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</si>
  <si>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</si>
  <si>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</si>
  <si>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</si>
  <si>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</si>
  <si>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</si>
  <si>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</si>
  <si>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</si>
  <si>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</si>
  <si>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</si>
  <si>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</si>
  <si>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</si>
  <si>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</si>
  <si>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</si>
  <si>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</si>
  <si>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</si>
  <si>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</si>
  <si>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</si>
  <si>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</si>
  <si>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</si>
  <si>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</si>
  <si>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</si>
  <si>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</si>
  <si>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</si>
  <si>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</si>
  <si>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</si>
  <si>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</si>
  <si>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</si>
  <si>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</si>
  <si>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</si>
  <si>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</si>
  <si>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</si>
  <si>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</si>
  <si>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</si>
  <si>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</si>
  <si>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</si>
  <si>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</si>
  <si>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</si>
  <si>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</si>
  <si>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</si>
  <si>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</si>
  <si>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</si>
  <si>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</si>
  <si>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</si>
  <si>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</si>
  <si>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</si>
  <si>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</si>
  <si>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</si>
  <si>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</si>
  <si>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</si>
  <si>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</si>
  <si>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</si>
  <si>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</si>
  <si>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</si>
  <si>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</si>
  <si>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</si>
  <si>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</si>
  <si>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</si>
  <si>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</si>
  <si>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</si>
  <si>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</si>
  <si>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</si>
  <si>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</si>
  <si>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</si>
  <si>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</si>
  <si>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</si>
  <si>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</si>
  <si>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</si>
  <si>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</si>
  <si>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</si>
  <si>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</si>
  <si>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</si>
  <si>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</si>
  <si>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</si>
  <si>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</si>
  <si>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</si>
  <si>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</si>
  <si>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</si>
  <si>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</si>
  <si>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</si>
  <si>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</si>
  <si>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</si>
  <si>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</si>
  <si>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</si>
  <si>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</si>
  <si>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</si>
  <si>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</si>
  <si>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</si>
  <si>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</si>
  <si>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</si>
  <si>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</si>
  <si>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</si>
  <si>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</si>
  <si>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</si>
  <si>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</si>
  <si>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</si>
  <si>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</si>
  <si>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</si>
  <si>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</si>
  <si>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</si>
  <si>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</si>
  <si>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</si>
  <si>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</si>
  <si>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</si>
  <si>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</si>
  <si>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</si>
  <si>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</si>
  <si>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</si>
  <si>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</si>
  <si>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</si>
  <si>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</si>
  <si>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</si>
  <si>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</si>
  <si>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</si>
  <si>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</si>
  <si>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</si>
  <si>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</si>
  <si>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</si>
  <si>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</si>
  <si>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</si>
  <si>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</si>
  <si>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</si>
  <si>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</si>
  <si>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</si>
  <si>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</si>
  <si>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</si>
  <si>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</si>
  <si>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</si>
  <si>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</si>
  <si>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</si>
  <si>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</si>
  <si>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</si>
  <si>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</si>
  <si>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</si>
  <si>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</si>
  <si>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</si>
  <si>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</si>
  <si>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</si>
  <si>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</si>
  <si>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</si>
  <si>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</si>
  <si>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</si>
  <si>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</si>
  <si>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</si>
  <si>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</si>
  <si>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</si>
  <si>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</si>
  <si>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</si>
  <si>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</si>
  <si>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</si>
  <si>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</si>
  <si>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</si>
  <si>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</si>
  <si>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</si>
  <si>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</si>
  <si>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</si>
  <si>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</si>
  <si>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</si>
  <si>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</si>
  <si>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</si>
  <si>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</si>
  <si>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</si>
  <si>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</si>
  <si>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</si>
  <si>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</si>
  <si>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</si>
  <si>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</si>
  <si>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</si>
  <si>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</si>
  <si>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</si>
  <si>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</si>
  <si>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</si>
  <si>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</si>
  <si>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</si>
  <si>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</si>
  <si>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</si>
  <si>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</si>
  <si>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</si>
  <si>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</si>
  <si>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</si>
  <si>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</si>
  <si>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</si>
  <si>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</si>
  <si>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</si>
  <si>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</si>
  <si>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</si>
  <si>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</si>
  <si>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</si>
  <si>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</si>
  <si>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</si>
  <si>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</si>
  <si>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</si>
  <si>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</si>
  <si>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</si>
  <si>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</si>
  <si>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</si>
  <si>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</si>
  <si>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</si>
  <si>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</si>
  <si>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</si>
  <si>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</si>
  <si>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</si>
  <si>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</si>
  <si>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</si>
  <si>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</si>
  <si>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</si>
  <si>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</si>
  <si>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</si>
  <si>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</si>
  <si>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</si>
  <si>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</si>
  <si>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</si>
  <si>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</si>
  <si>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</si>
  <si>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</si>
  <si>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</si>
  <si>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</si>
  <si>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</si>
  <si>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</si>
  <si>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</si>
  <si>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</si>
  <si>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</si>
  <si>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</si>
  <si>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</si>
  <si>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</si>
  <si>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</si>
  <si>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</si>
  <si>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</si>
  <si>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</si>
  <si>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</si>
  <si>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</si>
  <si>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</si>
  <si>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</si>
  <si>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</si>
  <si>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</si>
  <si>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</si>
  <si>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</si>
  <si>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</si>
  <si>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</si>
  <si>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</si>
  <si>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</si>
  <si>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</si>
  <si>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</si>
  <si>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</si>
  <si>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</si>
  <si>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</si>
  <si>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</si>
  <si>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</si>
  <si>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</si>
  <si>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</si>
  <si>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</si>
  <si>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</si>
  <si>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</si>
  <si>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</si>
  <si>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</si>
  <si>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</si>
  <si>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</si>
  <si>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</si>
  <si>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</si>
  <si>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</si>
  <si>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</si>
  <si>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</si>
  <si>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</si>
  <si>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</si>
  <si>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</si>
  <si>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</si>
  <si>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</si>
  <si>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</si>
  <si>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</si>
  <si>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</si>
  <si>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</si>
  <si>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</si>
  <si>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</si>
  <si>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</si>
  <si>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</si>
  <si>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</si>
  <si>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</si>
  <si>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</si>
  <si>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</si>
  <si>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</si>
  <si>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</si>
  <si>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</si>
  <si>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</si>
  <si>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</si>
  <si>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</si>
  <si>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</si>
  <si>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</si>
  <si>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</si>
  <si>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</si>
  <si>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</si>
  <si>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</si>
  <si>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</si>
  <si>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</si>
  <si>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</si>
  <si>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</si>
  <si>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</si>
  <si>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</si>
  <si>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</si>
  <si>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</si>
  <si>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</si>
  <si>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</si>
  <si>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</si>
  <si>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</si>
  <si>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</si>
  <si>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</si>
  <si>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</si>
  <si>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</si>
  <si>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</si>
  <si>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</si>
  <si>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</si>
  <si>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</si>
  <si>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</si>
  <si>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</si>
  <si>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</si>
  <si>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</si>
  <si>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</si>
  <si>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</si>
  <si>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</si>
  <si>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</si>
  <si>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</si>
  <si>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</si>
  <si>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</si>
  <si>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</si>
  <si>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</si>
  <si>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</si>
  <si>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</si>
  <si>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</si>
  <si>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</si>
  <si>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</si>
  <si>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</si>
  <si>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</si>
  <si>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</si>
  <si>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</si>
  <si>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</si>
  <si>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</si>
  <si>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</si>
  <si>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</si>
  <si>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</si>
  <si>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</si>
  <si>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</si>
  <si>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</si>
  <si>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</si>
  <si>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</si>
  <si>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</si>
  <si>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</si>
  <si>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</si>
  <si>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</si>
  <si>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</si>
  <si>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</si>
  <si>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</si>
  <si>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</si>
  <si>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</si>
  <si>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</si>
  <si>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</si>
  <si>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</si>
  <si>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</si>
  <si>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</si>
  <si>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</si>
  <si>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</si>
  <si>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</si>
  <si>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</si>
  <si>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</si>
  <si>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</si>
  <si>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</si>
  <si>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</si>
  <si>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</si>
  <si>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</si>
  <si>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</si>
  <si>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</si>
  <si>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</si>
  <si>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</si>
  <si>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</si>
  <si>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</si>
  <si>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</si>
  <si>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</si>
  <si>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</si>
  <si>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</si>
  <si>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</si>
  <si>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</si>
  <si>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</si>
  <si>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</si>
  <si>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</si>
  <si>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</si>
  <si>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</si>
  <si>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</si>
  <si>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</si>
  <si>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</si>
  <si>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</si>
  <si>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</si>
  <si>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</si>
  <si>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</si>
  <si>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</si>
  <si>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</si>
  <si>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</si>
  <si>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</si>
  <si>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</si>
  <si>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</si>
  <si>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</si>
  <si>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</si>
  <si>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</si>
  <si>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</si>
  <si>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</si>
  <si>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</si>
  <si>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</si>
  <si>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</si>
  <si>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</si>
  <si>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</si>
  <si>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</si>
  <si>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</si>
  <si>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</si>
  <si>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</si>
  <si>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</si>
  <si>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</si>
  <si>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</si>
  <si>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</si>
  <si>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</si>
  <si>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</si>
  <si>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</si>
  <si>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</si>
  <si>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</si>
  <si>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</si>
  <si>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</si>
  <si>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</si>
  <si>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</si>
  <si>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</si>
  <si>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</si>
  <si>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</si>
  <si>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</si>
  <si>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</si>
  <si>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</si>
  <si>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</si>
  <si>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</si>
  <si>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</si>
  <si>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</si>
  <si>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</si>
  <si>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</si>
  <si>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</si>
  <si>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</si>
  <si>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</si>
  <si>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</si>
  <si>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</si>
  <si>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</si>
  <si>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</si>
  <si>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</si>
  <si>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</si>
  <si>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</si>
  <si>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</si>
  <si>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</si>
  <si>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</si>
  <si>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</si>
  <si>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</si>
  <si>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</si>
  <si>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</si>
  <si>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</si>
  <si>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</si>
  <si>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</si>
  <si>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</si>
  <si>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</si>
  <si>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</si>
  <si>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</si>
  <si>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</si>
  <si>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</si>
  <si>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</si>
  <si>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</si>
  <si>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</si>
  <si>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</si>
  <si>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</si>
  <si>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</si>
  <si>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</si>
  <si>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</si>
  <si>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</si>
  <si>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</si>
  <si>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</si>
  <si>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</si>
  <si>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</si>
  <si>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</si>
  <si>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</si>
  <si>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</si>
  <si>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</si>
  <si>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</si>
  <si>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</si>
  <si>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</si>
  <si>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</si>
  <si>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</si>
  <si>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</si>
  <si>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</si>
  <si>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</si>
  <si>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</si>
  <si>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</si>
  <si>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</si>
  <si>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</si>
  <si>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</si>
  <si>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</si>
  <si>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</si>
  <si>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</si>
  <si>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</si>
  <si>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</si>
  <si>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</si>
  <si>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</si>
  <si>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</si>
  <si>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</si>
  <si>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</si>
  <si>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</si>
  <si>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</si>
  <si>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</si>
  <si>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</si>
  <si>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</si>
  <si>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</si>
  <si>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</si>
  <si>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</si>
  <si>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</si>
  <si>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</si>
  <si>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</si>
  <si>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</si>
  <si>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</si>
  <si>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</si>
  <si>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</si>
  <si>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</si>
  <si>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</si>
  <si>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</si>
  <si>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</si>
  <si>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</si>
  <si>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</si>
  <si>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</si>
  <si>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</si>
  <si>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</si>
  <si>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</si>
  <si>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</si>
  <si>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</si>
  <si>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</si>
  <si>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</si>
  <si>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</si>
  <si>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</si>
  <si>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</si>
  <si>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</si>
  <si>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</si>
  <si>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</si>
  <si>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</si>
  <si>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</si>
  <si>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</si>
  <si>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</si>
  <si>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</si>
  <si>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</si>
  <si>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</si>
  <si>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</si>
  <si>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</si>
  <si>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</si>
  <si>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</si>
  <si>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</si>
  <si>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</si>
  <si>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</si>
  <si>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</si>
  <si>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</si>
  <si>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</si>
  <si>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</si>
  <si>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</si>
  <si>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</si>
  <si>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</si>
  <si>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</si>
  <si>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</si>
  <si>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</si>
  <si>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</si>
  <si>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</si>
  <si>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</si>
  <si>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</si>
  <si>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</si>
  <si>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</si>
  <si>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</si>
  <si>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</si>
  <si>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</si>
  <si>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</si>
  <si>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</si>
  <si>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</si>
  <si>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</si>
  <si>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</si>
  <si>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</si>
  <si>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</si>
  <si>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</si>
  <si>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</si>
  <si>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</si>
  <si>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</si>
  <si>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</si>
  <si>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</si>
  <si>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</si>
  <si>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</si>
  <si>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</si>
  <si>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</si>
  <si>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</si>
  <si>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</si>
  <si>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</si>
  <si>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</si>
  <si>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</si>
  <si>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</si>
  <si>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</si>
  <si>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</si>
  <si>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</si>
  <si>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</si>
  <si>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</si>
  <si>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</si>
  <si>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</si>
  <si>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</si>
  <si>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</si>
  <si>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</si>
  <si>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</si>
  <si>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</si>
  <si>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</si>
  <si>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</si>
  <si>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</si>
  <si>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</si>
  <si>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</si>
  <si>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</si>
  <si>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</si>
  <si>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</si>
  <si>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</si>
  <si>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</si>
  <si>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</si>
  <si>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</si>
  <si>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</si>
  <si>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</si>
  <si>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</si>
  <si>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</si>
  <si>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</si>
  <si>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</si>
  <si>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</si>
  <si>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</si>
  <si>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</si>
  <si>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</si>
  <si>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</si>
  <si>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</si>
  <si>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</si>
  <si>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</si>
  <si>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</si>
  <si>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</si>
  <si>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</si>
  <si>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</si>
  <si>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</si>
  <si>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</si>
  <si>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</si>
  <si>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</si>
  <si>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</si>
  <si>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</si>
  <si>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</si>
  <si>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</si>
  <si>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</si>
  <si>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</si>
  <si>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</si>
  <si>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</si>
  <si>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</si>
  <si>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</si>
  <si>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</si>
  <si>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</si>
  <si>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</si>
  <si>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</si>
  <si>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</si>
  <si>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</si>
  <si>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</si>
  <si>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</si>
  <si>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</si>
  <si>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</si>
  <si>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</si>
  <si>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</si>
  <si>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</si>
  <si>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</si>
  <si>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</si>
  <si>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</si>
  <si>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</si>
  <si>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</si>
  <si>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</si>
  <si>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</si>
  <si>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</si>
  <si>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</si>
  <si>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</si>
  <si>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</si>
  <si>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</si>
  <si>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</si>
  <si>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</si>
  <si>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</si>
  <si>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</si>
  <si>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</si>
  <si>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</si>
  <si>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</si>
  <si>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</si>
  <si>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</si>
  <si>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</si>
  <si>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</si>
  <si>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</si>
  <si>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</si>
  <si>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</si>
  <si>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</si>
  <si>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</si>
  <si>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</si>
  <si>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</si>
  <si>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</si>
  <si>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</si>
  <si>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</si>
  <si>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</si>
  <si>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</si>
  <si>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</si>
  <si>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</si>
  <si>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</si>
  <si>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</si>
  <si>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</si>
  <si>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</si>
  <si>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</si>
  <si>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</si>
  <si>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</si>
  <si>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</si>
  <si>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</si>
  <si>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</si>
  <si>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</si>
  <si>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</si>
  <si>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</si>
  <si>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</si>
  <si>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</si>
  <si>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</si>
  <si>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</si>
  <si>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</si>
  <si>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</si>
  <si>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</si>
  <si>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</si>
  <si>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</si>
  <si>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</si>
  <si>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</si>
  <si>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</si>
  <si>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</si>
  <si>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</si>
  <si>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</si>
  <si>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</si>
  <si>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</si>
  <si>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</si>
  <si>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</si>
  <si>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</si>
  <si>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</si>
  <si>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</si>
  <si>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</si>
  <si>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</si>
  <si>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</si>
  <si>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</si>
  <si>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</si>
  <si>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</si>
  <si>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</si>
  <si>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</si>
  <si>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</si>
  <si>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</si>
  <si>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</si>
  <si>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</si>
  <si>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</si>
  <si>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</si>
  <si>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</si>
  <si>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</si>
  <si>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</si>
  <si>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</si>
  <si>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</si>
  <si>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</si>
  <si>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</si>
  <si>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</si>
  <si>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</si>
  <si>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</si>
  <si>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</si>
  <si>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</si>
  <si>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</si>
  <si>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</si>
  <si>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</si>
  <si>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</si>
  <si>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</si>
  <si>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</si>
  <si>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</si>
  <si>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</si>
  <si>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</si>
  <si>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</si>
  <si>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</si>
  <si>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</si>
  <si>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</si>
  <si>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</si>
  <si>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</si>
  <si>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</si>
  <si>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</si>
  <si>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</si>
  <si>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</si>
  <si>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</si>
  <si>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</si>
  <si>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</si>
  <si>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</si>
  <si>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</si>
  <si>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</si>
  <si>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</si>
  <si>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</si>
  <si>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</si>
  <si>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</si>
  <si>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</si>
  <si>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</si>
  <si>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</si>
  <si>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</si>
  <si>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</si>
  <si>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</si>
  <si>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</si>
  <si>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</si>
  <si>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</si>
  <si>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</si>
  <si>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</si>
  <si>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</si>
  <si>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</si>
  <si>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</si>
  <si>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</si>
  <si>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</si>
  <si>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</si>
  <si>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</si>
  <si>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</si>
  <si>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</si>
  <si>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</si>
  <si>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</si>
  <si>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</si>
  <si>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</si>
  <si>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</si>
  <si>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</si>
  <si>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</si>
  <si>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</si>
  <si>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</si>
  <si>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</si>
  <si>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</si>
  <si>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</si>
  <si>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</si>
  <si>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</si>
  <si>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</si>
  <si>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</si>
  <si>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</si>
  <si>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</si>
  <si>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</si>
  <si>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</si>
  <si>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</si>
  <si>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</si>
  <si>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</si>
  <si>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</si>
  <si>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</si>
  <si>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</si>
  <si>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</si>
  <si>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</si>
  <si>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</si>
  <si>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</si>
  <si>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</si>
  <si>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</si>
  <si>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</si>
  <si>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</si>
  <si>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</si>
  <si>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</si>
  <si>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</si>
  <si>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</si>
  <si>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</si>
  <si>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</si>
  <si>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</si>
  <si>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</si>
  <si>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</si>
  <si>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</si>
  <si>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</si>
  <si>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</si>
  <si>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</si>
  <si>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</si>
  <si>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</si>
  <si>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</si>
  <si>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</si>
  <si>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</si>
  <si>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</si>
  <si>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</si>
  <si>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</si>
  <si>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</si>
  <si>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</si>
  <si>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</si>
  <si>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</si>
  <si>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</si>
  <si>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</si>
  <si>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</si>
  <si>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</si>
  <si>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</si>
  <si>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</si>
  <si>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</si>
  <si>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</si>
  <si>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</si>
  <si>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</si>
  <si>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</si>
  <si>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</si>
  <si>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</si>
  <si>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</si>
  <si>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</si>
  <si>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</si>
  <si>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</si>
  <si>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</si>
  <si>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</si>
  <si>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</si>
  <si>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</si>
  <si>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</si>
  <si>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</si>
  <si>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</si>
  <si>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</si>
  <si>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</si>
  <si>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</si>
  <si>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</si>
  <si>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</si>
  <si>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</si>
  <si>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</si>
  <si>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</si>
  <si>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</si>
  <si>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</si>
  <si>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</si>
  <si>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</si>
  <si>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</si>
  <si>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</si>
  <si>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</si>
  <si>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</si>
  <si>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</si>
  <si>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</si>
  <si>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</si>
  <si>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</si>
  <si>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</si>
  <si>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</si>
  <si>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</si>
  <si>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</si>
  <si>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</si>
  <si>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</si>
  <si>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</si>
  <si>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</si>
  <si>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</si>
  <si>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</si>
  <si>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</si>
  <si>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</si>
  <si>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</si>
  <si>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</si>
  <si>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</si>
  <si>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</si>
  <si>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</si>
  <si>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</si>
  <si>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</si>
  <si>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</si>
  <si>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</si>
  <si>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</si>
  <si>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</si>
  <si>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</si>
  <si>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</si>
  <si>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</si>
  <si>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</si>
  <si>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</si>
  <si>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</si>
  <si>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</si>
  <si>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</si>
  <si>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</si>
  <si>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</si>
  <si>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</si>
  <si>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</si>
  <si>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</si>
  <si>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</si>
  <si>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</si>
  <si>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</si>
  <si>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</si>
  <si>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</si>
  <si>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</si>
  <si>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</si>
  <si>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</si>
  <si>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</si>
  <si>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</si>
  <si>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</si>
  <si>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</si>
  <si>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</si>
  <si>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</si>
  <si>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</si>
  <si>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</si>
  <si>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</si>
  <si>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</si>
  <si>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</si>
  <si>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</si>
  <si>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</si>
  <si>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</si>
  <si>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</si>
  <si>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</si>
  <si>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</si>
  <si>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</si>
  <si>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</si>
  <si>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</si>
  <si>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</si>
  <si>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</si>
  <si>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</si>
  <si>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</si>
  <si>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</si>
  <si>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</si>
  <si>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</si>
  <si>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</si>
  <si>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</si>
  <si>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</si>
  <si>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</si>
  <si>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</si>
  <si>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</si>
  <si>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</si>
  <si>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</si>
  <si>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</si>
  <si>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</si>
  <si>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</si>
  <si>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</si>
  <si>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</si>
  <si>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</si>
  <si>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</si>
  <si>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</si>
  <si>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</si>
  <si>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</si>
  <si>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</si>
  <si>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</si>
  <si>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</si>
  <si>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</si>
  <si>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</si>
  <si>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</si>
  <si>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</si>
  <si>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</si>
  <si>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</si>
  <si>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</si>
  <si>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</si>
  <si>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</si>
  <si>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</si>
  <si>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</si>
  <si>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</si>
  <si>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</si>
  <si>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</si>
  <si>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</si>
  <si>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</si>
  <si>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</si>
  <si>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</si>
  <si>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</si>
  <si>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</si>
  <si>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</si>
  <si>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</si>
  <si>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</si>
  <si>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</si>
  <si>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</si>
  <si>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</si>
  <si>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</si>
  <si>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</si>
  <si>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</si>
  <si>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</si>
  <si>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</si>
  <si>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</si>
  <si>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</si>
  <si>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</si>
  <si>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</si>
  <si>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</si>
  <si>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</si>
  <si>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</si>
  <si>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</si>
  <si>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</si>
  <si>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</si>
  <si>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</si>
  <si>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</si>
  <si>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</si>
  <si>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</si>
  <si>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</si>
  <si>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</si>
  <si>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</si>
  <si>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</si>
  <si>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</si>
  <si>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</si>
  <si>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</si>
  <si>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</si>
  <si>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</si>
  <si>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</si>
  <si>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</si>
  <si>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</si>
  <si>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</si>
  <si>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</si>
  <si>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</si>
  <si>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</si>
  <si>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</si>
  <si>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</si>
  <si>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</si>
  <si>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</si>
  <si>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</si>
  <si>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</si>
  <si>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</si>
  <si>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</si>
  <si>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</si>
  <si>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</si>
  <si>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</si>
  <si>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</si>
  <si>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</si>
  <si>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</si>
  <si>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</si>
  <si>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</si>
  <si>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</si>
  <si>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</si>
  <si>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</si>
  <si>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</si>
  <si>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</si>
  <si>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</si>
  <si>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</si>
  <si>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</si>
  <si>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</si>
  <si>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</si>
  <si>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</si>
  <si>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</si>
  <si>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</si>
  <si>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</si>
  <si>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</si>
  <si>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</si>
  <si>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</si>
  <si>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</si>
  <si>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</si>
  <si>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</si>
  <si>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</si>
  <si>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</si>
  <si>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</si>
  <si>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</si>
  <si>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</si>
  <si>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</si>
  <si>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</si>
  <si>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</si>
  <si>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</si>
  <si>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</si>
  <si>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</si>
  <si>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</si>
  <si>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</si>
  <si>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</si>
  <si>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</si>
  <si>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</si>
  <si>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</si>
  <si>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</si>
  <si>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</si>
  <si>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</si>
  <si>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</si>
  <si>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</si>
  <si>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</si>
  <si>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</si>
  <si>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</si>
  <si>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</si>
  <si>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</si>
  <si>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</si>
  <si>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</si>
  <si>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</si>
  <si>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</si>
  <si>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</si>
  <si>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</si>
  <si>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</si>
  <si>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</si>
  <si>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</si>
  <si>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</si>
  <si>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</si>
  <si>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</si>
  <si>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</si>
  <si>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</si>
  <si>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</si>
  <si>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</si>
  <si>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</si>
  <si>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</si>
  <si>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</si>
  <si>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</si>
  <si>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</si>
  <si>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</si>
  <si>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</si>
  <si>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</si>
  <si>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</si>
  <si>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</si>
  <si>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</si>
  <si>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</si>
  <si>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</si>
  <si>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</si>
  <si>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</si>
  <si>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</si>
  <si>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</si>
  <si>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</si>
  <si>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</si>
  <si>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</si>
  <si>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</si>
  <si>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</si>
  <si>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</si>
  <si>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</si>
  <si>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</si>
  <si>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</si>
  <si>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</si>
  <si>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</si>
  <si>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</si>
  <si>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</si>
  <si>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</si>
  <si>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</si>
  <si>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</si>
  <si>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</si>
  <si>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</si>
  <si>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</si>
  <si>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</si>
  <si>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</si>
  <si>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</si>
  <si>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</si>
  <si>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</si>
  <si>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</si>
  <si>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</si>
  <si>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</si>
  <si>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</si>
  <si>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</si>
  <si>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</si>
  <si>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</si>
  <si>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</si>
  <si>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</si>
  <si>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</si>
  <si>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</si>
  <si>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</si>
  <si>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</si>
  <si>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</si>
  <si>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</si>
  <si>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</si>
  <si>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</si>
  <si>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</si>
  <si>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</si>
  <si>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</si>
  <si>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</si>
  <si>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</si>
  <si>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</si>
  <si>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</si>
  <si>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</si>
  <si>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</si>
  <si>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</si>
  <si>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</si>
  <si>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</si>
  <si>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</si>
  <si>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</si>
  <si>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</si>
  <si>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</si>
  <si>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</si>
  <si>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</si>
  <si>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</si>
  <si>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</si>
  <si>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</si>
  <si>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</si>
  <si>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</si>
  <si>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</si>
  <si>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</si>
  <si>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</si>
  <si>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</si>
  <si>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</si>
  <si>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</si>
  <si>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</si>
  <si>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</si>
  <si>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</si>
  <si>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</si>
  <si>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</si>
  <si>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</si>
  <si>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</si>
  <si>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</si>
  <si>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</si>
  <si>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</si>
  <si>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</si>
  <si>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</si>
  <si>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</si>
  <si>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</si>
  <si>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</si>
  <si>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</si>
  <si>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</si>
  <si>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</si>
  <si>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</si>
  <si>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</si>
  <si>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</si>
  <si>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</si>
  <si>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</si>
  <si>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</si>
  <si>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</si>
  <si>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</si>
  <si>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</si>
  <si>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</si>
  <si>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</si>
  <si>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</si>
  <si>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</si>
  <si>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</si>
  <si>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</si>
  <si>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</si>
  <si>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</si>
  <si>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</si>
  <si>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</si>
  <si>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</si>
  <si>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</si>
  <si>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</si>
  <si>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</si>
  <si>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</si>
  <si>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</si>
  <si>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</si>
  <si>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</si>
  <si>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</si>
  <si>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</si>
  <si>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</si>
  <si>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</si>
  <si>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</si>
  <si>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</si>
  <si>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</si>
  <si>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</si>
  <si>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</si>
  <si>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</si>
  <si>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</si>
  <si>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</si>
  <si>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</si>
  <si>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</si>
  <si>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</si>
  <si>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</si>
  <si>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</si>
  <si>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</si>
  <si>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</si>
  <si>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</si>
  <si>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</si>
  <si>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</si>
  <si>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</si>
  <si>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</si>
  <si>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</si>
  <si>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</si>
  <si>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</si>
  <si>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</si>
  <si>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</si>
  <si>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</si>
  <si>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</si>
  <si>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</si>
  <si>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</si>
  <si>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</si>
  <si>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</si>
  <si>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</si>
  <si>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</si>
  <si>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</si>
  <si>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</si>
  <si>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</si>
  <si>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</si>
  <si>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</si>
  <si>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</si>
  <si>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</si>
  <si>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</si>
  <si>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</si>
  <si>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</si>
  <si>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</si>
  <si>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</si>
  <si>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</si>
  <si>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</si>
  <si>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</si>
  <si>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</si>
  <si>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</si>
  <si>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</si>
  <si>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</si>
  <si>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</si>
  <si>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</si>
  <si>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</si>
  <si>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</si>
  <si>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</si>
  <si>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</si>
  <si>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</si>
  <si>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</si>
  <si>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</si>
  <si>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</si>
  <si>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</si>
  <si>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</si>
  <si>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</si>
  <si>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</si>
  <si>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</si>
  <si>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</si>
  <si>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</si>
  <si>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</si>
  <si>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</si>
  <si>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</si>
  <si>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</si>
  <si>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</si>
  <si>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</si>
  <si>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</si>
  <si>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</si>
  <si>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</si>
  <si>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</si>
  <si>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</si>
  <si>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</si>
  <si>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</si>
  <si>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</si>
  <si>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</si>
  <si>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</si>
  <si>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</si>
  <si>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</si>
  <si>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</si>
  <si>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</si>
  <si>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</si>
  <si>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</si>
  <si>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</si>
  <si>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</si>
  <si>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</si>
  <si>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</si>
  <si>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</si>
  <si>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</si>
  <si>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</si>
  <si>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</si>
  <si>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</si>
  <si>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</si>
  <si>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</si>
  <si>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</si>
  <si>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</si>
  <si>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</si>
  <si>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</si>
  <si>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</si>
  <si>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</si>
  <si>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</si>
  <si>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</si>
  <si>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</si>
  <si>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</si>
  <si>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</si>
  <si>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</si>
  <si>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</si>
  <si>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</si>
  <si>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</si>
  <si>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</si>
  <si>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</si>
  <si>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</si>
  <si>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</si>
  <si>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</si>
  <si>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</si>
  <si>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</si>
  <si>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</si>
  <si>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</si>
  <si>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</si>
  <si>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</si>
  <si>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</si>
  <si>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</si>
  <si>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</si>
  <si>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</si>
  <si>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</si>
  <si>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</si>
  <si>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</si>
  <si>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</si>
  <si>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</si>
  <si>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</si>
  <si>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</si>
  <si>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</si>
  <si>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</si>
  <si>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</si>
  <si>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</si>
  <si>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</si>
  <si>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</si>
  <si>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</si>
  <si>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</si>
  <si>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</si>
  <si>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</si>
  <si>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</si>
  <si>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</si>
  <si>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</si>
  <si>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</si>
  <si>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</si>
  <si>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</si>
  <si>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</si>
  <si>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</si>
  <si>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</si>
  <si>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</si>
  <si>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</si>
  <si>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</si>
  <si>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</si>
  <si>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</si>
  <si>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</si>
  <si>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</si>
  <si>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</si>
  <si>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</si>
  <si>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</si>
  <si>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</si>
  <si>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</si>
  <si>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</si>
  <si>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</si>
  <si>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</si>
  <si>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</si>
  <si>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</si>
  <si>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</si>
  <si>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</si>
  <si>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</si>
  <si>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</si>
  <si>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</si>
  <si>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</si>
  <si>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</si>
  <si>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</si>
  <si>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</si>
  <si>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</si>
  <si>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</si>
  <si>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</si>
  <si>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</si>
  <si>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</si>
  <si>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</si>
  <si>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</si>
  <si>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</si>
  <si>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</si>
  <si>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</si>
  <si>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</si>
  <si>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</si>
  <si>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</si>
  <si>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</si>
  <si>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</si>
  <si>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</si>
  <si>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</si>
  <si>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</si>
  <si>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</si>
  <si>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</si>
  <si>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</si>
  <si>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</si>
  <si>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</si>
  <si>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</si>
  <si>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</si>
  <si>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</si>
  <si>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</si>
  <si>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</si>
  <si>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</si>
  <si>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</si>
  <si>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</si>
  <si>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</si>
  <si>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</si>
  <si>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</si>
  <si>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</si>
  <si>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</si>
  <si>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</si>
  <si>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</si>
  <si>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</si>
  <si>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</si>
  <si>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</si>
  <si>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</si>
  <si>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</si>
  <si>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</si>
  <si>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</si>
  <si>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</si>
  <si>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</si>
  <si>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</si>
  <si>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</si>
  <si>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</si>
  <si>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</si>
  <si>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</si>
  <si>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</si>
  <si>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</si>
  <si>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</si>
  <si>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</si>
  <si>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</si>
  <si>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</si>
  <si>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</si>
  <si>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</si>
  <si>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</si>
  <si>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</si>
  <si>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</si>
  <si>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</si>
  <si>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</si>
  <si>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</si>
  <si>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</si>
  <si>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</si>
  <si>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</si>
  <si>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</si>
  <si>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</si>
  <si>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</si>
  <si>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</si>
  <si>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</si>
  <si>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</si>
  <si>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</si>
  <si>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</si>
  <si>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</si>
  <si>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</si>
  <si>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</si>
  <si>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</si>
  <si>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</si>
  <si>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</si>
  <si>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</si>
  <si>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</si>
  <si>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</si>
  <si>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</si>
  <si>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</si>
  <si>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</si>
  <si>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</si>
  <si>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</si>
  <si>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</si>
  <si>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</si>
  <si>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</si>
  <si>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</si>
  <si>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</si>
  <si>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</si>
  <si>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</si>
  <si>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</si>
  <si>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</si>
  <si>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</si>
  <si>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</si>
  <si>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</si>
  <si>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</si>
  <si>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</si>
  <si>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</si>
  <si>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</si>
  <si>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</si>
  <si>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</si>
  <si>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</si>
  <si>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</si>
  <si>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</si>
  <si>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</si>
  <si>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</si>
  <si>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</si>
  <si>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</si>
  <si>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</si>
  <si>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</si>
  <si>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</si>
  <si>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</si>
  <si>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</si>
  <si>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</si>
  <si>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</si>
  <si>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</si>
  <si>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</si>
  <si>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</si>
  <si>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</si>
  <si>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</si>
  <si>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</si>
  <si>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</si>
  <si>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</si>
  <si>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</si>
  <si>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</si>
  <si>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</si>
  <si>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</si>
  <si>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</si>
  <si>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</si>
  <si>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</si>
  <si>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</si>
  <si>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</si>
  <si>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</si>
  <si>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</si>
  <si>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</si>
  <si>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</si>
  <si>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</si>
  <si>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</si>
  <si>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</si>
  <si>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</si>
  <si>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</si>
  <si>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</si>
  <si>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</si>
  <si>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</si>
  <si>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</si>
  <si>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</si>
  <si>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</si>
  <si>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</si>
  <si>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</si>
  <si>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</si>
  <si>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</si>
  <si>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</si>
  <si>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</si>
  <si>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</si>
  <si>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</si>
  <si>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</si>
  <si>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</si>
  <si>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</si>
  <si>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</si>
  <si>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</si>
  <si>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</si>
  <si>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</si>
  <si>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</si>
  <si>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</si>
  <si>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</si>
  <si>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</si>
  <si>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</si>
  <si>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</si>
  <si>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</si>
  <si>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</si>
  <si>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</si>
  <si>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</si>
  <si>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</si>
  <si>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</si>
  <si>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</si>
  <si>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</si>
  <si>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</si>
  <si>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</si>
  <si>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</si>
  <si>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</si>
  <si>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</si>
  <si>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</si>
  <si>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</si>
  <si>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</si>
  <si>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</si>
  <si>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</si>
  <si>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</si>
  <si>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</si>
  <si>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</si>
  <si>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</si>
  <si>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</si>
  <si>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</si>
  <si>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</si>
  <si>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</si>
  <si>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</si>
  <si>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</si>
  <si>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</si>
  <si>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</si>
  <si>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</si>
  <si>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</si>
  <si>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</si>
  <si>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</si>
  <si>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</si>
  <si>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</si>
  <si>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</si>
  <si>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</si>
  <si>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</si>
  <si>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</si>
  <si>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</si>
  <si>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</si>
  <si>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</si>
  <si>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</si>
  <si>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</si>
  <si>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</si>
  <si>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</si>
  <si>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</si>
  <si>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</si>
  <si>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</si>
  <si>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</si>
  <si>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</si>
  <si>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</si>
  <si>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</si>
  <si>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</si>
  <si>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</si>
  <si>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</si>
  <si>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</si>
  <si>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</si>
  <si>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</si>
  <si>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</si>
  <si>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</si>
  <si>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</si>
  <si>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</si>
  <si>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</si>
  <si>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</si>
  <si>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</si>
  <si>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</si>
  <si>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</si>
  <si>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</si>
  <si>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</si>
  <si>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</si>
  <si>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</si>
  <si>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</si>
  <si>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</si>
  <si>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</si>
  <si>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</si>
  <si>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</si>
  <si>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</si>
  <si>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</si>
  <si>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</si>
  <si>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</si>
  <si>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</si>
  <si>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</si>
  <si>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</si>
  <si>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</si>
  <si>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</si>
  <si>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</si>
  <si>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</si>
  <si>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</si>
  <si>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</si>
  <si>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</si>
  <si>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</si>
  <si>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</si>
  <si>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</si>
  <si>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</si>
  <si>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</si>
  <si>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</si>
  <si>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</si>
  <si>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</si>
  <si>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</si>
  <si>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</si>
  <si>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</si>
  <si>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</si>
  <si>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</si>
  <si>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</si>
  <si>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</si>
  <si>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</si>
  <si>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</si>
  <si>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</si>
  <si>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</si>
  <si>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</si>
  <si>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</si>
  <si>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</si>
  <si>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</si>
  <si>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</si>
  <si>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</si>
  <si>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</si>
  <si>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</si>
  <si>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</si>
  <si>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</si>
  <si>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</si>
  <si>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</si>
  <si>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</si>
  <si>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</si>
  <si>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</si>
  <si>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</si>
  <si>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</si>
  <si>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</si>
  <si>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</si>
  <si>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</si>
  <si>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</si>
  <si>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</si>
  <si>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</si>
  <si>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</si>
  <si>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</si>
  <si>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</si>
  <si>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</si>
  <si>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</si>
  <si>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</si>
  <si>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</si>
  <si>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</si>
  <si>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</si>
  <si>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</si>
  <si>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</si>
  <si>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</si>
  <si>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</si>
  <si>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</si>
  <si>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</si>
  <si>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</si>
  <si>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</si>
  <si>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</si>
  <si>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</si>
  <si>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</si>
  <si>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</si>
  <si>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</si>
  <si>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</si>
  <si>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</si>
  <si>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</si>
  <si>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</si>
  <si>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</si>
  <si>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</si>
  <si>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</si>
  <si>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</si>
  <si>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</si>
  <si>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</si>
  <si>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</si>
  <si>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</si>
  <si>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</si>
  <si>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</si>
  <si>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</si>
  <si>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</si>
  <si>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</si>
  <si>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</si>
  <si>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</si>
  <si>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</si>
  <si>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</si>
  <si>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</si>
  <si>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</si>
  <si>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</si>
  <si>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</si>
  <si>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</si>
  <si>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</si>
  <si>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</si>
  <si>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</si>
  <si>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</si>
  <si>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</si>
  <si>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</si>
  <si>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</si>
  <si>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</si>
  <si>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</si>
  <si>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</si>
  <si>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</si>
  <si>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</si>
  <si>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</si>
  <si>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</si>
  <si>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</si>
  <si>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</si>
  <si>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</si>
  <si>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</si>
  <si>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</si>
  <si>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</si>
  <si>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</si>
  <si>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</si>
  <si>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</si>
  <si>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</si>
  <si>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</si>
  <si>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</si>
  <si>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</si>
  <si>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</si>
  <si>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</si>
  <si>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</si>
  <si>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</si>
  <si>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</si>
  <si>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</si>
  <si>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</si>
  <si>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</si>
  <si>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</si>
  <si>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</si>
  <si>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</si>
  <si>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</si>
  <si>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</si>
  <si>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</si>
  <si>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</si>
  <si>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</si>
  <si>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</si>
  <si>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</si>
  <si>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</si>
  <si>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</si>
  <si>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</si>
  <si>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</si>
  <si>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</si>
  <si>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</si>
  <si>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</si>
  <si>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</si>
  <si>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</si>
  <si>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</si>
  <si>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</si>
  <si>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</si>
  <si>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</si>
  <si>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</si>
  <si>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</si>
  <si>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</si>
  <si>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</si>
  <si>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</si>
  <si>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</si>
  <si>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</si>
  <si>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</si>
  <si>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</si>
  <si>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</si>
  <si>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</si>
  <si>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</si>
  <si>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</si>
  <si>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</si>
  <si>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</si>
  <si>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</si>
  <si>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</si>
  <si>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</si>
  <si>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</si>
  <si>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</si>
  <si>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</si>
  <si>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</si>
  <si>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</si>
  <si>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</si>
  <si>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</si>
  <si>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</si>
  <si>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</si>
  <si>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</si>
  <si>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</si>
  <si>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</si>
  <si>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</si>
  <si>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</si>
  <si>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</si>
  <si>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</si>
  <si>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</si>
  <si>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</si>
  <si>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</si>
  <si>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</si>
  <si>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</si>
  <si>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</si>
  <si>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</si>
  <si>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</si>
  <si>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</si>
  <si>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</si>
  <si>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</si>
  <si>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</si>
  <si>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</si>
  <si>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</si>
  <si>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</si>
  <si>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</si>
  <si>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</si>
  <si>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</si>
  <si>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</si>
  <si>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</si>
  <si>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</si>
  <si>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</si>
  <si>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</si>
  <si>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</si>
  <si>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</si>
  <si>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</si>
  <si>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</si>
  <si>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</si>
  <si>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</si>
  <si>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</si>
  <si>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</si>
  <si>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</si>
  <si>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</si>
  <si>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</si>
  <si>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</si>
  <si>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</si>
  <si>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</si>
  <si>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</si>
  <si>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</si>
  <si>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</si>
  <si>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</si>
  <si>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</si>
  <si>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</si>
  <si>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</si>
  <si>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</si>
  <si>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</si>
  <si>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</si>
  <si>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</si>
  <si>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</si>
  <si>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</si>
  <si>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</si>
  <si>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</si>
  <si>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</si>
  <si>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</si>
  <si>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</si>
  <si>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</si>
  <si>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</si>
  <si>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</si>
  <si>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</si>
  <si>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</si>
  <si>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</si>
  <si>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</si>
  <si>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</si>
  <si>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</si>
  <si>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</si>
  <si>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</si>
  <si>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</si>
  <si>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</si>
  <si>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</si>
  <si>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</si>
  <si>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</si>
  <si>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</si>
  <si>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</si>
  <si>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</si>
  <si>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</si>
  <si>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</si>
  <si>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</si>
  <si>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</si>
  <si>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</si>
  <si>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</si>
  <si>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</si>
  <si>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</si>
  <si>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</si>
  <si>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</si>
  <si>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</si>
  <si>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</si>
  <si>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</si>
  <si>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</si>
  <si>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</si>
  <si>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</si>
  <si>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</si>
  <si>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</si>
  <si>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</si>
  <si>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</si>
  <si>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</si>
  <si>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</si>
  <si>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</si>
  <si>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</si>
  <si>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</si>
  <si>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</si>
  <si>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</si>
  <si>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</si>
  <si>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</si>
  <si>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</si>
  <si>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</si>
  <si>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</si>
  <si>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</si>
  <si>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</si>
  <si>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</si>
  <si>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</si>
  <si>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</si>
  <si>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</si>
  <si>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</si>
  <si>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</si>
  <si>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</si>
  <si>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</si>
  <si>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</si>
  <si>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</si>
  <si>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</si>
  <si>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</si>
  <si>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</si>
  <si>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</si>
  <si>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</si>
  <si>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</si>
  <si>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</si>
  <si>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</si>
  <si>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</si>
  <si>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</si>
  <si>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</si>
  <si>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</si>
  <si>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</si>
  <si>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</si>
  <si>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</si>
  <si>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</si>
  <si>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</si>
  <si>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</si>
  <si>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</si>
  <si>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</si>
  <si>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</si>
  <si>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</si>
  <si>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</si>
  <si>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</si>
  <si>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</si>
  <si>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</si>
  <si>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</si>
  <si>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</si>
  <si>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</si>
  <si>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</si>
  <si>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</si>
  <si>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</si>
  <si>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</si>
  <si>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</si>
  <si>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</si>
  <si>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</si>
  <si>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</si>
  <si>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</si>
  <si>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</si>
  <si>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</si>
  <si>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</si>
  <si>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</si>
  <si>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</si>
  <si>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</si>
  <si>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</si>
  <si>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</si>
  <si>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</si>
  <si>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</si>
  <si>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</si>
  <si>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</si>
  <si>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</si>
  <si>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</si>
  <si>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</si>
  <si>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</si>
  <si>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</si>
  <si>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</si>
  <si>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</si>
  <si>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</si>
  <si>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</si>
  <si>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</si>
  <si>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</si>
  <si>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</si>
  <si>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</si>
  <si>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</si>
  <si>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</si>
  <si>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</si>
  <si>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</si>
  <si>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</si>
  <si>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</si>
  <si>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</si>
  <si>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</si>
  <si>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</si>
  <si>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</si>
  <si>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</si>
  <si>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</si>
  <si>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</si>
  <si>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</si>
  <si>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</si>
  <si>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</si>
  <si>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</si>
  <si>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</si>
  <si>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</si>
  <si>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</si>
  <si>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</si>
  <si>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</si>
  <si>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</si>
  <si>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</si>
  <si>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</si>
  <si>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</si>
  <si>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</si>
  <si>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</si>
  <si>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</si>
  <si>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</si>
  <si>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</si>
  <si>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</si>
  <si>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</si>
  <si>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</si>
  <si>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</si>
  <si>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</si>
  <si>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</si>
  <si>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</si>
  <si>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</si>
  <si>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</si>
  <si>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</si>
  <si>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</si>
  <si>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</si>
  <si>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</si>
  <si>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</si>
  <si>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</si>
  <si>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</si>
  <si>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</si>
  <si>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</si>
  <si>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</si>
  <si>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</si>
  <si>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</si>
  <si>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</si>
  <si>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</si>
  <si>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</si>
  <si>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</si>
  <si>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</si>
  <si>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</si>
  <si>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</si>
  <si>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</si>
  <si>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</si>
  <si>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</si>
  <si>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</si>
  <si>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</si>
  <si>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</si>
  <si>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</si>
  <si>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</si>
  <si>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</si>
  <si>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</si>
  <si>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</si>
  <si>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</si>
  <si>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</si>
  <si>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</si>
  <si>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</si>
  <si>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</si>
  <si>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</si>
  <si>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</si>
  <si>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</si>
  <si>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</si>
  <si>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</si>
  <si>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</si>
  <si>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</si>
  <si>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</si>
  <si>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</si>
  <si>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</si>
  <si>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</si>
  <si>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</si>
  <si>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</si>
  <si>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</si>
  <si>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</si>
  <si>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</si>
  <si>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</si>
  <si>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</si>
  <si>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</si>
  <si>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</si>
  <si>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</si>
  <si>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</si>
  <si>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</si>
  <si>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</si>
  <si>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</si>
  <si>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</si>
  <si>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</si>
  <si>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</si>
  <si>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</si>
  <si>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</si>
  <si>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</si>
  <si>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</si>
  <si>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</si>
  <si>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</si>
  <si>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</si>
  <si>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</si>
  <si>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</si>
  <si>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</si>
  <si>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</si>
  <si>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</si>
  <si>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</si>
  <si>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</si>
  <si>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</si>
  <si>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</si>
  <si>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</si>
  <si>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</si>
  <si>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</si>
  <si>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</si>
  <si>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</si>
  <si>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</si>
  <si>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</si>
  <si>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</si>
  <si>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</si>
  <si>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</si>
  <si>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</si>
  <si>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</si>
  <si>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</si>
  <si>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</si>
  <si>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</si>
  <si>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</si>
  <si>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</si>
  <si>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</si>
  <si>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</si>
  <si>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</si>
  <si>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</si>
  <si>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</si>
  <si>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</si>
  <si>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</si>
  <si>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</si>
  <si>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</si>
  <si>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</si>
  <si>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</si>
  <si>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</si>
  <si>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</si>
  <si>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</si>
  <si>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</si>
  <si>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</si>
  <si>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</si>
  <si>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</si>
  <si>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</si>
  <si>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</si>
  <si>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</si>
  <si>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</si>
  <si>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</si>
  <si>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</si>
  <si>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</si>
  <si>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</si>
  <si>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</si>
  <si>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</si>
  <si>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</si>
  <si>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</si>
  <si>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</si>
  <si>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</si>
  <si>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</si>
  <si>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</si>
  <si>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</si>
  <si>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</si>
  <si>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</si>
  <si>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</si>
  <si>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</si>
  <si>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</si>
  <si>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</si>
  <si>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</si>
  <si>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</si>
  <si>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</si>
  <si>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</si>
  <si>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</si>
  <si>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</si>
  <si>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</si>
  <si>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</si>
  <si>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</si>
  <si>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</si>
  <si>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</si>
  <si>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</si>
  <si>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</si>
  <si>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</si>
  <si>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</si>
  <si>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</si>
  <si>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</si>
  <si>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</si>
  <si>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</si>
  <si>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</si>
  <si>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</si>
  <si>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</si>
  <si>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</si>
  <si>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</si>
  <si>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</si>
  <si>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</si>
  <si>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</si>
  <si>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</si>
  <si>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</si>
  <si>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</si>
  <si>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</si>
  <si>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</si>
  <si>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</si>
  <si>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</si>
  <si>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</si>
  <si>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</si>
  <si>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</si>
  <si>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</si>
  <si>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</si>
  <si>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</si>
  <si>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</si>
  <si>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</si>
  <si>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</si>
  <si>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</si>
  <si>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</si>
  <si>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</si>
  <si>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</si>
  <si>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</si>
  <si>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</si>
  <si>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</si>
  <si>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</si>
  <si>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</si>
  <si>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</si>
  <si>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</si>
  <si>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</si>
  <si>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</si>
  <si>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</si>
  <si>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</si>
  <si>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</si>
  <si>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</si>
  <si>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</si>
  <si>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</si>
  <si>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</si>
  <si>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</si>
  <si>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</si>
  <si>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</si>
  <si>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</si>
  <si>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</si>
  <si>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</si>
  <si>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</si>
  <si>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</si>
  <si>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</si>
  <si>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</si>
  <si>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</si>
  <si>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</si>
  <si>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</si>
  <si>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</si>
  <si>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</si>
  <si>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</si>
  <si>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</si>
  <si>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</si>
  <si>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</si>
  <si>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</si>
  <si>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</si>
  <si>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</si>
  <si>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</si>
  <si>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</si>
  <si>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</si>
  <si>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</si>
  <si>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</si>
  <si>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</si>
  <si>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</si>
  <si>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</si>
  <si>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</si>
  <si>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</si>
  <si>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</si>
  <si>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</si>
  <si>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</si>
  <si>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</si>
  <si>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</si>
  <si>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</si>
  <si>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</si>
  <si>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</si>
  <si>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</si>
  <si>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</si>
  <si>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</si>
  <si>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</si>
  <si>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</si>
  <si>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</si>
  <si>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</si>
  <si>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</si>
  <si>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</si>
  <si>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</si>
  <si>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</si>
  <si>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</si>
  <si>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</si>
  <si>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</si>
  <si>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</si>
  <si>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</si>
  <si>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</si>
  <si>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</si>
  <si>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</si>
  <si>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</si>
  <si>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</si>
  <si>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</si>
  <si>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</si>
  <si>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</si>
  <si>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</si>
  <si>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</si>
  <si>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</si>
  <si>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</si>
  <si>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</si>
  <si>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</si>
  <si>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</si>
  <si>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</si>
  <si>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</si>
  <si>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</si>
  <si>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</si>
  <si>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</si>
  <si>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</si>
  <si>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</si>
  <si>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</si>
  <si>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</si>
  <si>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</si>
  <si>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</si>
  <si>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</si>
  <si>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</si>
  <si>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</si>
  <si>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</si>
  <si>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</si>
  <si>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</si>
  <si>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</si>
  <si>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</si>
  <si>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</si>
  <si>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</si>
  <si>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</si>
  <si>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</si>
  <si>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</si>
  <si>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</si>
  <si>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</si>
  <si>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</si>
  <si>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</si>
  <si>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</si>
  <si>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</si>
  <si>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</si>
  <si>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</si>
  <si>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</si>
  <si>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</si>
  <si>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</si>
  <si>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</si>
  <si>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</si>
  <si>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</si>
  <si>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</si>
  <si>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</si>
  <si>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</si>
  <si>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</si>
  <si>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</si>
  <si>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</si>
  <si>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</si>
  <si>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</si>
  <si>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</si>
  <si>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</si>
  <si>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</si>
  <si>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</si>
  <si>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</si>
  <si>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</si>
  <si>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</si>
  <si>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</si>
  <si>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</si>
  <si>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</si>
  <si>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</si>
  <si>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</si>
  <si>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</si>
  <si>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</si>
  <si>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</si>
  <si>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</si>
  <si>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</si>
  <si>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</si>
  <si>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</si>
  <si>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</si>
  <si>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</si>
  <si>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</si>
  <si>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</si>
  <si>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</si>
  <si>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</si>
  <si>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</si>
  <si>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</si>
  <si>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</si>
  <si>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</si>
  <si>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</si>
  <si>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</si>
  <si>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</si>
  <si>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</si>
  <si>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</si>
  <si>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</si>
  <si>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</si>
  <si>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</si>
  <si>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</si>
  <si>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</si>
  <si>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</si>
  <si>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</si>
  <si>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</si>
  <si>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</si>
  <si>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</si>
  <si>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</si>
  <si>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</si>
  <si>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</si>
  <si>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</si>
  <si>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</si>
  <si>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</si>
  <si>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</si>
  <si>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</si>
  <si>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</si>
  <si>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</si>
  <si>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</si>
  <si>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</si>
  <si>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</si>
  <si>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</si>
  <si>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</si>
  <si>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</si>
  <si>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</si>
  <si>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</si>
  <si>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</si>
  <si>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</si>
  <si>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</si>
  <si>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</si>
  <si>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</si>
  <si>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</si>
  <si>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</si>
  <si>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</si>
  <si>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</si>
  <si>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</si>
  <si>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</si>
  <si>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</si>
  <si>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</si>
  <si>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</si>
  <si>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</si>
  <si>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</si>
  <si>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</si>
  <si>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</si>
  <si>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</si>
  <si>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</si>
  <si>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</si>
  <si>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</si>
  <si>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</si>
  <si>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</si>
  <si>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</si>
  <si>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</si>
  <si>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</si>
  <si>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</si>
  <si>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</si>
  <si>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</si>
  <si>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</si>
  <si>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</si>
  <si>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</si>
  <si>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</si>
  <si>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</si>
  <si>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</si>
  <si>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</si>
  <si>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</si>
  <si>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</si>
  <si>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</si>
  <si>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</si>
  <si>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</si>
  <si>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</si>
  <si>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</si>
  <si>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</si>
  <si>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</si>
  <si>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</si>
  <si>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</si>
  <si>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</si>
  <si>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</si>
  <si>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</si>
  <si>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</si>
  <si>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</si>
  <si>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</si>
  <si>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</si>
  <si>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</si>
  <si>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</si>
  <si>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</si>
  <si>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</si>
  <si>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</si>
  <si>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</si>
  <si>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</si>
  <si>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</si>
  <si>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</si>
  <si>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</si>
  <si>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</si>
  <si>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</si>
  <si>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</si>
  <si>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</si>
  <si>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</si>
  <si>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</si>
  <si>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</si>
  <si>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</si>
  <si>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</si>
  <si>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</si>
  <si>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</si>
  <si>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</si>
  <si>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</si>
  <si>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</si>
  <si>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</si>
  <si>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</si>
  <si>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</si>
  <si>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</si>
  <si>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</si>
  <si>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</si>
  <si>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</si>
  <si>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</si>
  <si>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</si>
  <si>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</si>
  <si>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</si>
  <si>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</si>
  <si>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</si>
  <si>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</si>
  <si>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</si>
  <si>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</si>
  <si>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</si>
  <si>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</si>
  <si>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</si>
  <si>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</si>
  <si>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</si>
  <si>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</si>
  <si>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</si>
  <si>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</si>
  <si>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</si>
  <si>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</si>
  <si>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</si>
  <si>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</si>
  <si>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</si>
  <si>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</si>
  <si>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</si>
  <si>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</si>
  <si>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</si>
  <si>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</si>
  <si>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</si>
  <si>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</si>
  <si>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</si>
  <si>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</si>
  <si>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</si>
  <si>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</si>
  <si>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</si>
  <si>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</si>
  <si>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</si>
  <si>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</si>
  <si>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</si>
  <si>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</si>
  <si>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</si>
  <si>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</si>
  <si>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</si>
  <si>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</si>
  <si>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</si>
  <si>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</si>
  <si>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</si>
  <si>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</si>
  <si>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</si>
  <si>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</si>
  <si>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</si>
  <si>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</si>
  <si>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</si>
  <si>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</si>
  <si>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</si>
  <si>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</si>
  <si>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</si>
  <si>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</si>
  <si>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</si>
  <si>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</si>
  <si>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</si>
  <si>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</si>
  <si>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</si>
  <si>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</si>
  <si>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</si>
  <si>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</si>
  <si>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</si>
  <si>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</si>
  <si>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</si>
  <si>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</si>
  <si>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</si>
  <si>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</si>
  <si>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</si>
  <si>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</si>
  <si>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</si>
  <si>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</si>
  <si>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</si>
  <si>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</si>
  <si>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</si>
  <si>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</si>
  <si>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</si>
  <si>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</si>
  <si>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</si>
  <si>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</si>
  <si>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</si>
  <si>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</si>
  <si>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</si>
  <si>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</si>
  <si>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</si>
  <si>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</si>
  <si>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</si>
  <si>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</si>
  <si>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</si>
  <si>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</si>
  <si>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</si>
  <si>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</si>
  <si>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</si>
  <si>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</si>
  <si>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</si>
  <si>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</si>
  <si>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</si>
  <si>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</si>
  <si>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</si>
  <si>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</si>
  <si>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</si>
  <si>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</si>
  <si>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</si>
  <si>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</si>
  <si>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</si>
  <si>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</si>
  <si>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</si>
  <si>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</si>
  <si>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</si>
  <si>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</si>
  <si>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</si>
  <si>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</si>
  <si>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</si>
  <si>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</si>
  <si>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</si>
  <si>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</si>
  <si>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</si>
  <si>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</si>
  <si>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</si>
  <si>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</si>
  <si>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</si>
  <si>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</si>
  <si>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</si>
  <si>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</si>
  <si>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</si>
  <si>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</si>
  <si>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</si>
  <si>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</si>
  <si>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</si>
  <si>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</si>
  <si>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</si>
  <si>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</si>
  <si>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</si>
  <si>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</si>
  <si>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</si>
  <si>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</si>
  <si>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</si>
  <si>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</si>
  <si>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</si>
  <si>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</si>
  <si>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</si>
  <si>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</si>
  <si>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</si>
  <si>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</si>
  <si>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</si>
  <si>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</si>
  <si>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</si>
  <si>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</si>
  <si>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</si>
  <si>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</si>
  <si>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</si>
  <si>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</si>
  <si>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</si>
  <si>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</si>
  <si>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</si>
  <si>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</si>
  <si>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</si>
  <si>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</si>
  <si>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</si>
  <si>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</si>
  <si>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</si>
  <si>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</si>
  <si>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</si>
  <si>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</si>
  <si>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</si>
  <si>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</si>
  <si>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</si>
  <si>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</si>
  <si>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</si>
  <si>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</si>
  <si>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</si>
  <si>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</si>
  <si>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</si>
  <si>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</si>
  <si>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</si>
  <si>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</si>
  <si>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</si>
  <si>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</si>
  <si>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</si>
  <si>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</si>
  <si>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</si>
  <si>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</si>
  <si>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</si>
  <si>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</si>
  <si>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</si>
  <si>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</si>
  <si>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</si>
  <si>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</si>
  <si>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</si>
  <si>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</si>
  <si>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</si>
  <si>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</si>
  <si>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</si>
  <si>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</si>
  <si>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</si>
  <si>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</si>
  <si>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</si>
  <si>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</si>
  <si>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</si>
  <si>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</si>
  <si>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</si>
  <si>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</si>
  <si>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</si>
  <si>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</si>
  <si>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</si>
  <si>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</si>
  <si>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</si>
  <si>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</si>
  <si>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</si>
  <si>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</si>
  <si>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</si>
  <si>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</si>
  <si>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</si>
  <si>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</si>
  <si>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</si>
  <si>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</si>
  <si>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</si>
  <si>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</si>
  <si>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</si>
  <si>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</si>
  <si>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</si>
  <si>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</si>
  <si>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</si>
  <si>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</si>
  <si>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</si>
  <si>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</si>
  <si>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</si>
  <si>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</si>
  <si>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</si>
  <si>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</si>
  <si>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</si>
  <si>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</si>
  <si>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</si>
  <si>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</si>
  <si>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</si>
  <si>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</si>
  <si>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</si>
  <si>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</si>
  <si>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</si>
  <si>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</si>
  <si>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</si>
  <si>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</si>
  <si>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</si>
  <si>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</si>
  <si>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</si>
  <si>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</si>
  <si>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</si>
  <si>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</si>
  <si>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</si>
  <si>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</si>
  <si>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</si>
  <si>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</si>
  <si>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</si>
  <si>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</si>
  <si>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</si>
  <si>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</si>
  <si>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</si>
  <si>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</si>
  <si>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</si>
  <si>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</si>
  <si>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</si>
  <si>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</si>
  <si>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</si>
  <si>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</si>
  <si>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</si>
  <si>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</si>
  <si>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</si>
  <si>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</si>
  <si>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</si>
  <si>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</si>
  <si>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</si>
  <si>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</si>
  <si>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</si>
  <si>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</si>
  <si>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</si>
  <si>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</si>
  <si>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</si>
  <si>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</si>
  <si>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</si>
  <si>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</si>
  <si>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</si>
  <si>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</si>
  <si>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</si>
  <si>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</si>
  <si>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</si>
  <si>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</si>
  <si>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</si>
  <si>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</si>
  <si>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</si>
  <si>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</si>
  <si>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</si>
  <si>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</si>
  <si>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</si>
  <si>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</si>
  <si>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</si>
  <si>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</si>
  <si>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</si>
  <si>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</si>
  <si>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</si>
  <si>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</si>
  <si>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</si>
  <si>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</si>
  <si>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</si>
  <si>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</si>
  <si>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</si>
  <si>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</si>
  <si>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</si>
  <si>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</si>
  <si>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</si>
  <si>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</si>
  <si>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</si>
  <si>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</si>
  <si>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</si>
  <si>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</si>
  <si>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</si>
  <si>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</si>
  <si>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</si>
  <si>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</si>
  <si>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</si>
  <si>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</si>
  <si>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</si>
  <si>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</si>
  <si>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</si>
  <si>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</si>
  <si>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</si>
  <si>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</si>
  <si>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</si>
  <si>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</si>
  <si>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</si>
  <si>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</si>
  <si>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</si>
  <si>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</si>
  <si>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</si>
  <si>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</si>
  <si>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</si>
  <si>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</si>
  <si>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</si>
  <si>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</si>
  <si>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</si>
  <si>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</si>
  <si>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</si>
  <si>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</si>
  <si>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</si>
  <si>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</si>
  <si>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</si>
  <si>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</si>
  <si>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</si>
  <si>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</si>
  <si>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</si>
  <si>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</si>
  <si>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</si>
  <si>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</si>
  <si>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</si>
  <si>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</si>
  <si>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</si>
  <si>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</si>
  <si>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</si>
  <si>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</si>
  <si>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</si>
  <si>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</si>
  <si>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</si>
  <si>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</si>
  <si>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</si>
  <si>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</si>
  <si>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</si>
  <si>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</si>
  <si>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</si>
  <si>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</si>
  <si>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</si>
  <si>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</si>
  <si>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</si>
  <si>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</si>
  <si>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</si>
  <si>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</si>
  <si>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</si>
  <si>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</si>
  <si>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</si>
  <si>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</si>
  <si>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</si>
  <si>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</si>
  <si>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</si>
  <si>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</si>
  <si>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</si>
  <si>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</si>
  <si>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</si>
  <si>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</si>
  <si>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</si>
  <si>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</si>
  <si>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</si>
  <si>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</si>
  <si>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</si>
  <si>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</si>
  <si>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</si>
  <si>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</si>
  <si>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</si>
  <si>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</si>
  <si>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</si>
  <si>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</si>
  <si>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</si>
  <si>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</si>
  <si>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</si>
  <si>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</si>
  <si>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</si>
  <si>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</si>
  <si>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</si>
  <si>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</si>
  <si>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</si>
  <si>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</si>
  <si>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</si>
  <si>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</si>
  <si>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</si>
  <si>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</si>
  <si>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</si>
  <si>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</si>
  <si>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</si>
  <si>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</si>
  <si>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</si>
  <si>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</si>
  <si>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</si>
  <si>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</si>
  <si>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</si>
  <si>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</si>
  <si>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</si>
  <si>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</si>
  <si>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</si>
  <si>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</si>
  <si>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</si>
  <si>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</si>
  <si>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</si>
  <si>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</si>
  <si>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</si>
  <si>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</si>
  <si>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</si>
  <si>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</si>
  <si>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</si>
  <si>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</si>
  <si>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</si>
  <si>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</si>
  <si>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</si>
  <si>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</si>
  <si>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</si>
  <si>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</si>
  <si>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</si>
  <si>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</si>
  <si>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</si>
  <si>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</si>
  <si>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</si>
  <si>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</si>
  <si>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</si>
  <si>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</si>
  <si>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</si>
  <si>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</si>
  <si>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</si>
  <si>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</si>
  <si>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</si>
  <si>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</si>
  <si>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</si>
  <si>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</si>
  <si>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</si>
  <si>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</si>
  <si>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</si>
  <si>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</si>
  <si>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</si>
  <si>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</si>
  <si>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</si>
  <si>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</si>
  <si>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</si>
  <si>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</si>
  <si>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</si>
  <si>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</si>
  <si>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</si>
  <si>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</si>
  <si>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</si>
  <si>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</si>
  <si>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</si>
  <si>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</si>
  <si>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</si>
  <si>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</si>
  <si>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</si>
  <si>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</si>
  <si>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</si>
  <si>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</si>
  <si>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</si>
  <si>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</si>
  <si>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</si>
  <si>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</si>
  <si>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</si>
  <si>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</si>
  <si>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</si>
  <si>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</si>
  <si>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</si>
  <si>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</si>
  <si>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</si>
  <si>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</si>
  <si>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</si>
  <si>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</si>
  <si>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</si>
  <si>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</si>
  <si>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</si>
  <si>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</si>
  <si>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</si>
  <si>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</si>
  <si>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</si>
  <si>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</si>
  <si>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</si>
  <si>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</si>
  <si>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</si>
  <si>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</si>
  <si>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</si>
  <si>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</si>
  <si>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</si>
  <si>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</si>
  <si>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</si>
  <si>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</si>
  <si>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</si>
  <si>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</si>
  <si>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</si>
  <si>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</si>
  <si>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</si>
  <si>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</si>
  <si>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</si>
  <si>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</si>
  <si>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</si>
  <si>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</si>
  <si>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</si>
  <si>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</si>
  <si>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</si>
  <si>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</si>
  <si>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</si>
  <si>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</si>
  <si>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</si>
  <si>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</si>
  <si>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</si>
  <si>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</si>
  <si>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</si>
  <si>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</si>
  <si>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</si>
  <si>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</si>
  <si>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</si>
  <si>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</si>
  <si>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</si>
  <si>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</si>
  <si>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</si>
  <si>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</si>
  <si>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</si>
  <si>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</si>
  <si>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</si>
  <si>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</si>
  <si>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</si>
  <si>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</si>
  <si>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</si>
  <si>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</si>
  <si>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</si>
  <si>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</si>
  <si>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</si>
  <si>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</si>
  <si>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</si>
  <si>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</si>
  <si>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</si>
  <si>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</si>
  <si>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</si>
  <si>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</si>
  <si>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</si>
  <si>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</si>
  <si>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</si>
  <si>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</si>
  <si>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</si>
  <si>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</si>
  <si>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</si>
  <si>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</si>
  <si>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</si>
  <si>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</si>
  <si>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</si>
  <si>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</si>
  <si>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</si>
  <si>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</si>
  <si>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</si>
  <si>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</si>
  <si>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</si>
  <si>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</si>
  <si>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</si>
  <si>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</si>
  <si>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</si>
  <si>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</si>
  <si>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</si>
  <si>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</si>
  <si>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</si>
  <si>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</si>
  <si>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</si>
  <si>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</si>
  <si>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</si>
  <si>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</si>
  <si>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</si>
  <si>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</si>
  <si>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</si>
  <si>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</si>
  <si>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</si>
  <si>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</si>
  <si>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</si>
  <si>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</si>
  <si>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</si>
  <si>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</si>
  <si>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</si>
  <si>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</si>
  <si>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</si>
  <si>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</si>
  <si>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</si>
  <si>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</si>
  <si>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</si>
  <si>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</si>
  <si>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</si>
  <si>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</si>
  <si>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</si>
  <si>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</si>
  <si>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</si>
  <si>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</si>
  <si>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</si>
  <si>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</si>
  <si>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</si>
  <si>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</si>
  <si>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</si>
  <si>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</si>
  <si>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</si>
  <si>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</si>
  <si>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</si>
  <si>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</si>
  <si>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</si>
  <si>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</si>
  <si>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</si>
  <si>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</si>
  <si>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</si>
  <si>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</si>
  <si>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</si>
  <si>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</si>
  <si>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</si>
  <si>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</si>
  <si>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</si>
  <si>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</si>
  <si>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</si>
  <si>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</si>
  <si>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</si>
  <si>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</si>
  <si>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</si>
  <si>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</si>
  <si>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</si>
  <si>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</si>
  <si>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</si>
  <si>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</si>
  <si>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</si>
  <si>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</si>
  <si>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</si>
  <si>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</si>
  <si>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</si>
  <si>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</si>
  <si>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</si>
  <si>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</si>
  <si>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</si>
  <si>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</si>
  <si>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</si>
  <si>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</si>
  <si>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</si>
  <si>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</si>
  <si>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</si>
  <si>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</si>
  <si>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</si>
  <si>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</si>
  <si>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</si>
  <si>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</si>
  <si>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</si>
  <si>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</si>
  <si>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</si>
  <si>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</si>
  <si>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</si>
  <si>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</si>
  <si>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</si>
  <si>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</si>
  <si>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</si>
  <si>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</si>
  <si>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</si>
  <si>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</si>
  <si>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</si>
  <si>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</si>
  <si>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</si>
  <si>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</si>
  <si>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</si>
  <si>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</si>
  <si>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</si>
  <si>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</si>
  <si>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</si>
  <si>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</si>
  <si>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</si>
  <si>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</si>
  <si>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</si>
  <si>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</si>
  <si>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</si>
  <si>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</si>
  <si>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</si>
  <si>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</si>
  <si>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</si>
  <si>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</si>
  <si>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</si>
  <si>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</si>
  <si>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</si>
  <si>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</si>
  <si>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</si>
  <si>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</si>
  <si>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</si>
  <si>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</si>
  <si>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</si>
  <si>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</si>
  <si>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</si>
  <si>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</si>
  <si>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</si>
  <si>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</si>
  <si>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</si>
  <si>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</si>
  <si>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</si>
  <si>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</si>
  <si>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</si>
  <si>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</si>
  <si>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</si>
  <si>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</si>
  <si>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</si>
  <si>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</si>
  <si>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</si>
  <si>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</si>
  <si>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</si>
  <si>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</si>
  <si>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</si>
  <si>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</si>
  <si>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</si>
  <si>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</si>
  <si>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</si>
  <si>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</si>
  <si>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</si>
  <si>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</si>
  <si>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</si>
  <si>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</si>
  <si>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</si>
  <si>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</si>
  <si>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</si>
  <si>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</si>
  <si>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</si>
  <si>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</si>
  <si>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</si>
  <si>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</si>
  <si>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</si>
  <si>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</si>
  <si>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</si>
  <si>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</si>
  <si>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</si>
  <si>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</si>
  <si>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</si>
  <si>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</si>
  <si>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</si>
  <si>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</si>
  <si>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</si>
  <si>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</si>
  <si>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</si>
  <si>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</si>
  <si>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</si>
  <si>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</si>
  <si>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</si>
  <si>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</si>
  <si>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</si>
  <si>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</si>
  <si>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</si>
  <si>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</si>
  <si>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</si>
  <si>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</si>
  <si>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</si>
  <si>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</si>
  <si>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</si>
  <si>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</si>
  <si>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</si>
  <si>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</si>
  <si>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</si>
  <si>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</si>
  <si>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</si>
  <si>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</si>
  <si>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</si>
  <si>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</si>
  <si>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</si>
  <si>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</si>
  <si>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</si>
  <si>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</si>
  <si>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</si>
  <si>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</si>
  <si>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</si>
  <si>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</si>
  <si>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</si>
  <si>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</si>
  <si>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</si>
  <si>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</si>
  <si>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</si>
  <si>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</si>
  <si>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</si>
  <si>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</si>
  <si>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</si>
  <si>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</si>
  <si>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</si>
  <si>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</si>
  <si>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</si>
  <si>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</si>
  <si>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</si>
  <si>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</si>
  <si>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</si>
  <si>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</si>
  <si>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</si>
  <si>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</si>
  <si>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</si>
  <si>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</si>
  <si>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</si>
  <si>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</si>
  <si>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</si>
  <si>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</si>
  <si>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</si>
  <si>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</si>
  <si>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</si>
  <si>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</si>
  <si>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</si>
  <si>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</si>
  <si>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</si>
  <si>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</si>
  <si>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</si>
  <si>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</si>
  <si>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</si>
  <si>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</si>
  <si>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</si>
  <si>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</si>
  <si>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</si>
  <si>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</si>
  <si>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</si>
  <si>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</si>
  <si>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</si>
  <si>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</si>
  <si>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</si>
  <si>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</si>
  <si>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</si>
  <si>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</si>
  <si>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</si>
  <si>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</si>
  <si>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</si>
  <si>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</si>
  <si>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</si>
  <si>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</si>
  <si>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</si>
  <si>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</si>
  <si>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</si>
  <si>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</si>
  <si>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</si>
  <si>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</si>
  <si>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</si>
  <si>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</si>
  <si>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</si>
  <si>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</si>
  <si>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</si>
  <si>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</si>
  <si>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</si>
  <si>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</si>
  <si>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</si>
  <si>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</si>
  <si>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</si>
  <si>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</si>
  <si>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</si>
  <si>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</si>
  <si>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</si>
  <si>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</si>
  <si>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</si>
  <si>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</si>
  <si>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</si>
  <si>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</si>
  <si>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</si>
  <si>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</si>
  <si>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</si>
  <si>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</si>
  <si>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</si>
  <si>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</si>
  <si>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</si>
  <si>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</si>
  <si>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</si>
  <si>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</si>
  <si>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</si>
  <si>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</si>
  <si>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</si>
  <si>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</si>
  <si>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</si>
  <si>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</si>
  <si>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</si>
  <si>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</si>
  <si>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</si>
  <si>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</si>
  <si>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</si>
  <si>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</si>
  <si>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</si>
  <si>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</si>
  <si>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</si>
  <si>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</si>
  <si>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</si>
  <si>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</si>
  <si>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</si>
  <si>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</si>
  <si>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</si>
  <si>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</si>
  <si>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</si>
  <si>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</si>
  <si>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</si>
  <si>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</si>
  <si>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</si>
  <si>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</si>
  <si>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</si>
  <si>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</si>
  <si>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</si>
  <si>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</si>
  <si>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</si>
  <si>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</si>
  <si>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</si>
  <si>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</si>
  <si>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</si>
  <si>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</si>
  <si>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</si>
  <si>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</si>
  <si>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</si>
  <si>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</si>
  <si>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</si>
  <si>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</si>
  <si>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</si>
  <si>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</si>
  <si>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</si>
  <si>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</si>
  <si>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</si>
  <si>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</si>
  <si>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</si>
  <si>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</si>
  <si>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</si>
  <si>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</si>
  <si>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</si>
  <si>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</si>
  <si>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</si>
  <si>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</si>
  <si>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</si>
  <si>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</si>
  <si>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</si>
  <si>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</si>
  <si>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</si>
  <si>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</si>
  <si>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</si>
  <si>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</si>
  <si>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</si>
  <si>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</si>
  <si>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</si>
  <si>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</si>
  <si>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</si>
  <si>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</si>
  <si>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</si>
  <si>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</si>
  <si>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</si>
  <si>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</si>
  <si>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</si>
  <si>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</si>
  <si>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</si>
  <si>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</si>
  <si>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</si>
  <si>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</si>
  <si>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</si>
  <si>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</si>
  <si>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</si>
  <si>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</si>
  <si>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</si>
  <si>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</si>
  <si>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</si>
  <si>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</si>
  <si>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</si>
  <si>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</si>
  <si>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</si>
  <si>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</si>
  <si>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</si>
  <si>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</si>
  <si>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</si>
  <si>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</si>
  <si>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</si>
  <si>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</si>
  <si>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</si>
  <si>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</si>
  <si>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</si>
  <si>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</si>
  <si>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</si>
  <si>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</si>
  <si>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</si>
  <si>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</si>
  <si>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</si>
  <si>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</si>
  <si>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</si>
  <si>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</si>
  <si>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</si>
  <si>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</si>
  <si>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</si>
  <si>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</si>
  <si>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</si>
  <si>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</si>
  <si>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</si>
  <si>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</si>
  <si>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</si>
  <si>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</si>
  <si>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</si>
  <si>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</si>
  <si>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</si>
  <si>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</si>
  <si>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</si>
  <si>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</si>
  <si>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</si>
  <si>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</si>
  <si>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</si>
  <si>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</si>
  <si>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</si>
  <si>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</si>
  <si>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</si>
  <si>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</si>
  <si>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</si>
  <si>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</si>
  <si>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</si>
  <si>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</si>
  <si>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</si>
  <si>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</si>
  <si>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</si>
  <si>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</si>
  <si>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</si>
  <si>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</si>
  <si>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</si>
  <si>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</si>
  <si>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</si>
  <si>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</si>
  <si>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</si>
  <si>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</si>
  <si>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</si>
  <si>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</si>
  <si>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</si>
  <si>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</si>
  <si>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</si>
  <si>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</si>
  <si>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</si>
  <si>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</si>
  <si>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</si>
  <si>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</si>
  <si>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</si>
  <si>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</si>
  <si>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</si>
  <si>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</si>
  <si>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</si>
  <si>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</si>
  <si>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</si>
  <si>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</si>
  <si>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</si>
  <si>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</si>
  <si>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</si>
  <si>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</si>
  <si>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</si>
  <si>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</si>
  <si>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</si>
  <si>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</si>
  <si>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</si>
  <si>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</si>
  <si>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</si>
  <si>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</si>
  <si>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</si>
  <si>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</si>
  <si>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</si>
  <si>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</si>
  <si>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</si>
  <si>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</si>
  <si>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</si>
  <si>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</si>
  <si>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</si>
  <si>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</si>
  <si>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</si>
  <si>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</si>
  <si>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</si>
  <si>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</si>
  <si>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</si>
  <si>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</si>
  <si>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</si>
  <si>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</si>
  <si>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</si>
  <si>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</si>
  <si>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</si>
  <si>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</si>
  <si>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</si>
  <si>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</si>
  <si>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</si>
  <si>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</si>
  <si>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</si>
  <si>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</si>
  <si>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</si>
  <si>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</si>
  <si>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</si>
  <si>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</si>
  <si>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</si>
  <si>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</si>
  <si>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</si>
  <si>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</si>
  <si>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</si>
  <si>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</si>
  <si>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</si>
  <si>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</si>
  <si>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</si>
  <si>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</si>
  <si>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</si>
  <si>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</si>
  <si>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</si>
  <si>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</si>
  <si>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</si>
  <si>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</si>
  <si>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</si>
  <si>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</si>
  <si>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</si>
  <si>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</si>
  <si>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</si>
  <si>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</si>
  <si>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</si>
  <si>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</si>
  <si>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</si>
  <si>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</si>
  <si>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</si>
  <si>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</si>
  <si>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</si>
  <si>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</si>
  <si>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</si>
  <si>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</si>
  <si>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</si>
  <si>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</si>
  <si>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</si>
  <si>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</si>
  <si>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</si>
  <si>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</si>
  <si>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</si>
  <si>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</si>
  <si>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</si>
  <si>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</si>
  <si>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</si>
  <si>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</si>
  <si>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</si>
  <si>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</si>
  <si>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</si>
  <si>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</si>
  <si>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</si>
  <si>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</si>
  <si>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</si>
  <si>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</si>
  <si>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</si>
  <si>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</si>
  <si>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</si>
  <si>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</si>
  <si>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</si>
  <si>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</si>
  <si>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</si>
  <si>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</si>
  <si>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</si>
  <si>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</si>
  <si>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</si>
  <si>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</si>
  <si>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</si>
  <si>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</si>
  <si>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</si>
  <si>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</si>
  <si>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</si>
  <si>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</si>
  <si>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</si>
  <si>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</si>
  <si>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</si>
  <si>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</si>
  <si>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</si>
  <si>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</si>
  <si>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</si>
  <si>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</si>
  <si>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</si>
  <si>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</si>
  <si>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</si>
  <si>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</si>
  <si>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</si>
  <si>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</si>
  <si>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</si>
  <si>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</si>
  <si>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</si>
  <si>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</si>
  <si>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</si>
  <si>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</si>
  <si>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</si>
  <si>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</si>
  <si>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</si>
  <si>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</si>
  <si>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</si>
  <si>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</si>
  <si>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</si>
  <si>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</si>
  <si>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</si>
  <si>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</si>
  <si>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</si>
  <si>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</si>
  <si>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</si>
  <si>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</si>
  <si>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</si>
  <si>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</si>
  <si>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</si>
  <si>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</si>
  <si>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</si>
  <si>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</si>
  <si>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</si>
  <si>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</si>
  <si>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</si>
  <si>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</si>
  <si>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</si>
  <si>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</si>
  <si>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</si>
  <si>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</si>
  <si>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</si>
  <si>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</si>
  <si>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</si>
  <si>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</si>
  <si>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</si>
  <si>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</si>
  <si>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</si>
  <si>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</si>
  <si>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</si>
  <si>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</si>
  <si>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</si>
  <si>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</si>
  <si>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</si>
  <si>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</si>
  <si>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</si>
  <si>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</si>
  <si>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</si>
  <si>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</si>
  <si>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</si>
  <si>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</si>
  <si>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</si>
  <si>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</si>
  <si>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</si>
  <si>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</si>
  <si>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</si>
  <si>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</si>
  <si>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</si>
  <si>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</si>
  <si>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</si>
  <si>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</si>
  <si>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</si>
  <si>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</si>
  <si>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</si>
  <si>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</si>
  <si>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</si>
  <si>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</si>
  <si>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</si>
  <si>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</si>
  <si>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</si>
  <si>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</si>
  <si>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</si>
  <si>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</si>
  <si>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</si>
  <si>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</si>
  <si>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</si>
  <si>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</si>
  <si>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</si>
  <si>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</si>
  <si>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</si>
  <si>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</si>
  <si>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</si>
  <si>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</si>
  <si>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</si>
  <si>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</si>
  <si>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</si>
  <si>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</si>
  <si>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</si>
  <si>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</si>
  <si>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</si>
  <si>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</si>
  <si>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</si>
  <si>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</si>
  <si>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</si>
  <si>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</si>
  <si>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</si>
  <si>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</si>
  <si>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</si>
  <si>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</si>
  <si>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</si>
  <si>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</si>
  <si>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</si>
  <si>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</si>
  <si>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</si>
  <si>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</si>
  <si>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</si>
  <si>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</si>
  <si>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</si>
  <si>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</si>
  <si>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</si>
  <si>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</si>
  <si>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</si>
  <si>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</si>
  <si>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</si>
  <si>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</si>
  <si>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</si>
  <si>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</si>
  <si>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</si>
  <si>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</si>
  <si>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</si>
  <si>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</si>
  <si>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</si>
  <si>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</si>
  <si>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</si>
  <si>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</si>
  <si>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</si>
  <si>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</si>
  <si>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</si>
  <si>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</si>
  <si>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</si>
  <si>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</si>
  <si>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</si>
  <si>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</si>
  <si>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</si>
  <si>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</si>
  <si>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</si>
  <si>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</si>
  <si>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</si>
  <si>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</si>
  <si>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</si>
  <si>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</si>
  <si>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</si>
  <si>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</si>
  <si>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</si>
  <si>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</si>
  <si>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</si>
  <si>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</si>
  <si>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</si>
  <si>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</si>
  <si>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</si>
  <si>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</si>
  <si>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</si>
  <si>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</si>
  <si>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</si>
  <si>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</si>
  <si>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</si>
  <si>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</si>
  <si>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</si>
  <si>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</si>
  <si>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</si>
  <si>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</si>
  <si>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</si>
  <si>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</si>
  <si>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</si>
  <si>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</si>
  <si>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</si>
  <si>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</si>
  <si>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</si>
  <si>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</si>
  <si>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</si>
  <si>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</si>
  <si>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</si>
  <si>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</si>
  <si>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</si>
  <si>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</si>
  <si>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</si>
  <si>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</si>
  <si>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</si>
  <si>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</si>
  <si>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</si>
  <si>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</si>
  <si>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</si>
  <si>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</si>
  <si>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</si>
  <si>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</si>
  <si>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</si>
  <si>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</si>
  <si>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</si>
  <si>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</si>
  <si>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</si>
  <si>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</si>
  <si>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</si>
  <si>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</si>
  <si>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</si>
  <si>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</si>
  <si>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</si>
  <si>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</si>
  <si>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</si>
  <si>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</si>
  <si>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</si>
  <si>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</si>
  <si>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</si>
  <si>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</si>
  <si>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</si>
  <si>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</si>
  <si>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</si>
  <si>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</si>
  <si>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</si>
  <si>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</si>
  <si>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</si>
  <si>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</si>
  <si>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</si>
  <si>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</si>
  <si>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</si>
  <si>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</si>
  <si>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</si>
  <si>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</si>
  <si>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</si>
  <si>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</si>
  <si>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</si>
  <si>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</si>
  <si>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</si>
  <si>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</si>
  <si>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</si>
  <si>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</si>
  <si>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</si>
  <si>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</si>
  <si>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</si>
  <si>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</si>
  <si>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</si>
  <si>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</si>
  <si>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</si>
  <si>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</si>
  <si>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</si>
  <si>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</si>
  <si>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</si>
  <si>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</si>
  <si>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</si>
  <si>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</si>
  <si>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</si>
  <si>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</si>
  <si>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</si>
  <si>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</si>
  <si>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</si>
  <si>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</si>
  <si>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</si>
  <si>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</si>
  <si>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</si>
  <si>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</si>
  <si>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</si>
  <si>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</si>
  <si>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</si>
  <si>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</si>
  <si>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</si>
  <si>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</si>
  <si>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</si>
  <si>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</si>
  <si>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</si>
  <si>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</si>
  <si>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</si>
  <si>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</si>
  <si>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</si>
  <si>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</si>
  <si>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</si>
  <si>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</si>
  <si>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</si>
  <si>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</si>
  <si>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</si>
  <si>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</si>
  <si>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</si>
  <si>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</si>
  <si>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</si>
  <si>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</si>
  <si>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</si>
  <si>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</si>
  <si>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</si>
  <si>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</si>
  <si>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</si>
  <si>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</si>
  <si>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</si>
  <si>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</si>
  <si>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</si>
  <si>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</si>
  <si>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</si>
  <si>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</si>
  <si>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</si>
  <si>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</si>
  <si>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</si>
  <si>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</si>
  <si>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</si>
  <si>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</si>
  <si>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</si>
  <si>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</si>
  <si>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</si>
  <si>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</si>
  <si>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</si>
  <si>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</si>
  <si>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</si>
  <si>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</si>
  <si>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</si>
  <si>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</si>
  <si>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</si>
  <si>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</si>
  <si>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</si>
  <si>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</si>
  <si>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</si>
  <si>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</si>
  <si>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</si>
  <si>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</si>
  <si>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</si>
  <si>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</si>
  <si>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</si>
  <si>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</si>
  <si>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</si>
  <si>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</si>
  <si>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</si>
  <si>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</si>
  <si>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</si>
  <si>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</si>
  <si>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</si>
  <si>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</si>
  <si>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</si>
  <si>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</si>
  <si>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</si>
  <si>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</si>
  <si>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</si>
  <si>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</si>
  <si>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</si>
  <si>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</si>
  <si>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</si>
  <si>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</si>
  <si>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</si>
  <si>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</si>
  <si>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</si>
  <si>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</si>
  <si>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</si>
  <si>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</si>
  <si>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</si>
  <si>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</si>
  <si>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</si>
  <si>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</si>
  <si>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</si>
  <si>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</si>
  <si>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</si>
  <si>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</si>
  <si>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</si>
  <si>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</si>
  <si>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</si>
  <si>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</si>
  <si>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</si>
  <si>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</si>
  <si>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</si>
  <si>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</si>
  <si>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</si>
  <si>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</si>
  <si>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</si>
  <si>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</si>
  <si>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</si>
  <si>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</si>
  <si>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</si>
  <si>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</si>
  <si>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</si>
  <si>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</si>
  <si>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</si>
  <si>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</si>
  <si>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</si>
  <si>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</si>
  <si>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</si>
  <si>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</si>
  <si>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</si>
  <si>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</si>
  <si>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</si>
  <si>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</si>
  <si>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</si>
  <si>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</si>
  <si>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</si>
  <si>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</si>
  <si>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</si>
  <si>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</si>
  <si>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</si>
  <si>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</si>
  <si>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</si>
  <si>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</si>
  <si>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</si>
  <si>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</si>
  <si>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</si>
  <si>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</si>
  <si>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</si>
  <si>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</si>
  <si>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</si>
  <si>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</si>
  <si>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</si>
  <si>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</si>
  <si>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</si>
  <si>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</si>
  <si>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</si>
  <si>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</si>
  <si>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</si>
  <si>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</si>
  <si>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</si>
  <si>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</si>
  <si>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</si>
  <si>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</si>
  <si>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</si>
  <si>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</si>
  <si>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</si>
  <si>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</si>
  <si>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</si>
  <si>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</si>
  <si>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</si>
  <si>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</si>
  <si>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</si>
  <si>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</si>
  <si>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</si>
  <si>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</si>
  <si>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</si>
  <si>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</si>
  <si>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</si>
  <si>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</si>
  <si>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</si>
  <si>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</si>
  <si>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</si>
  <si>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</si>
  <si>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</si>
  <si>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</si>
  <si>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</si>
  <si>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</si>
  <si>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</si>
  <si>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</si>
  <si>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</si>
  <si>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</si>
  <si>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</si>
  <si>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</si>
  <si>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</si>
  <si>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</si>
  <si>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</si>
  <si>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</si>
  <si>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</si>
  <si>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</si>
  <si>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</si>
  <si>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</si>
  <si>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</si>
  <si>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</si>
  <si>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</si>
  <si>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</si>
  <si>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</si>
  <si>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</si>
  <si>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</si>
  <si>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</si>
  <si>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</si>
  <si>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</si>
  <si>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</si>
  <si>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</si>
  <si>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</si>
  <si>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</si>
  <si>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</si>
  <si>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</si>
  <si>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</si>
  <si>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</si>
  <si>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</si>
  <si>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</si>
  <si>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</si>
  <si>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</si>
  <si>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</si>
  <si>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</si>
  <si>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</si>
  <si>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</si>
  <si>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</si>
  <si>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</si>
  <si>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</si>
  <si>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</si>
  <si>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</si>
  <si>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</si>
  <si>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</si>
  <si>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</si>
  <si>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</si>
  <si>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</si>
  <si>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</si>
  <si>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</si>
  <si>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</si>
  <si>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</si>
  <si>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</si>
  <si>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</si>
  <si>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</si>
  <si>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</si>
  <si>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</si>
  <si>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</si>
  <si>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</si>
  <si>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</si>
  <si>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</si>
  <si>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</si>
  <si>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</si>
  <si>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</si>
  <si>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</si>
  <si>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</si>
  <si>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</si>
  <si>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</si>
  <si>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</si>
  <si>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</si>
  <si>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</si>
  <si>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</si>
  <si>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</si>
  <si>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</si>
  <si>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</si>
  <si>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</si>
  <si>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</si>
  <si>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</si>
  <si>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</si>
  <si>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</si>
  <si>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</si>
  <si>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</si>
  <si>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</si>
  <si>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</si>
  <si>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</si>
  <si>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</si>
  <si>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</si>
  <si>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</si>
  <si>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</si>
  <si>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</si>
  <si>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</si>
  <si>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</si>
  <si>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</si>
  <si>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</si>
  <si>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</si>
  <si>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</si>
  <si>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</si>
  <si>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</si>
  <si>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</si>
  <si>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</si>
  <si>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</si>
  <si>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</si>
  <si>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</si>
  <si>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</si>
  <si>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</si>
  <si>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</si>
  <si>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</si>
  <si>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</si>
  <si>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</si>
  <si>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</si>
  <si>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</si>
  <si>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</si>
  <si>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</si>
  <si>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</si>
  <si>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</si>
  <si>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</si>
  <si>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</si>
  <si>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</si>
  <si>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</si>
  <si>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</si>
  <si>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</si>
  <si>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</si>
  <si>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</si>
  <si>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</si>
  <si>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</si>
  <si>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</si>
  <si>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</si>
  <si>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</si>
  <si>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</si>
  <si>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</si>
  <si>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</si>
  <si>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</si>
  <si>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</si>
  <si>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</si>
  <si>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</si>
  <si>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</si>
  <si>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</si>
  <si>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</si>
  <si>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</si>
  <si>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</si>
  <si>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</si>
  <si>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</si>
  <si>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</si>
  <si>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</si>
  <si>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</si>
  <si>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</si>
  <si>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</si>
  <si>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</si>
  <si>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</si>
  <si>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</si>
  <si>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</si>
  <si>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</si>
  <si>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</si>
  <si>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</si>
  <si>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</si>
  <si>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</si>
  <si>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</si>
  <si>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</si>
  <si>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</si>
  <si>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</si>
  <si>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</si>
  <si>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</si>
  <si>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</si>
  <si>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</si>
  <si>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</si>
  <si>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</si>
  <si>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</si>
  <si>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</si>
  <si>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</si>
  <si>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</si>
  <si>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</si>
  <si>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</si>
  <si>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</si>
  <si>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</si>
  <si>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</si>
  <si>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</si>
  <si>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</si>
  <si>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</si>
  <si>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</si>
  <si>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</si>
  <si>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</si>
  <si>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</si>
  <si>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</si>
  <si>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</si>
  <si>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</si>
  <si>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</si>
  <si>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</si>
  <si>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</si>
  <si>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</si>
  <si>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</si>
  <si>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</si>
  <si>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</si>
  <si>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</si>
  <si>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</si>
  <si>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</si>
  <si>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</si>
  <si>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</si>
  <si>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</si>
  <si>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</si>
  <si>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</si>
  <si>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</si>
  <si>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</si>
  <si>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</si>
  <si>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</si>
  <si>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</si>
  <si>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</si>
  <si>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</si>
  <si>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</si>
  <si>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</si>
  <si>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</si>
  <si>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</si>
  <si>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</si>
  <si>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</si>
  <si>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</si>
  <si>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</si>
  <si>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</si>
  <si>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</si>
  <si>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</si>
  <si>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</si>
  <si>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</si>
  <si>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</si>
  <si>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</si>
  <si>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</si>
  <si>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</si>
  <si>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</si>
  <si>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</si>
  <si>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</si>
  <si>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</si>
  <si>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</si>
  <si>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</si>
  <si>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</si>
  <si>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</si>
  <si>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</si>
  <si>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</si>
  <si>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</si>
  <si>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</si>
  <si>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</si>
  <si>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</si>
  <si>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</si>
  <si>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</si>
  <si>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</si>
  <si>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</si>
  <si>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</si>
  <si>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</si>
  <si>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</si>
  <si>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</si>
  <si>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</si>
  <si>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</si>
  <si>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</si>
  <si>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</si>
  <si>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</si>
  <si>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</si>
  <si>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</si>
  <si>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</si>
  <si>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</si>
  <si>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</si>
  <si>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</si>
  <si>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</si>
  <si>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</si>
  <si>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</si>
  <si>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</si>
  <si>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</si>
  <si>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</si>
  <si>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</si>
  <si>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</si>
  <si>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</si>
  <si>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</si>
  <si>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</si>
  <si>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</si>
  <si>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</si>
  <si>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</si>
  <si>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</si>
  <si>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</si>
  <si>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</si>
  <si>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</si>
  <si>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</si>
  <si>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</si>
  <si>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</si>
  <si>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</si>
  <si>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</si>
  <si>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</si>
  <si>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</si>
  <si>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</si>
  <si>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</si>
  <si>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</si>
  <si>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</si>
  <si>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</si>
  <si>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</si>
  <si>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</si>
  <si>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</si>
  <si>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</si>
  <si>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</si>
  <si>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</si>
  <si>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</si>
  <si>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</si>
  <si>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</si>
  <si>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</si>
  <si>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</si>
  <si>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</si>
  <si>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</si>
  <si>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</si>
  <si>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</si>
  <si>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</si>
  <si>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</si>
  <si>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</si>
  <si>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</si>
  <si>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</si>
  <si>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</si>
  <si>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</si>
  <si>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</si>
  <si>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</si>
  <si>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</si>
  <si>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</si>
  <si>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</si>
  <si>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</si>
  <si>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</si>
  <si>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</si>
  <si>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</si>
  <si>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</si>
  <si>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</si>
  <si>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</si>
  <si>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</si>
  <si>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</si>
  <si>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</si>
  <si>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</si>
  <si>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</si>
  <si>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</si>
  <si>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</si>
  <si>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</si>
  <si>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</si>
  <si>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</si>
  <si>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</si>
  <si>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</si>
  <si>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</si>
  <si>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</si>
  <si>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</si>
  <si>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</si>
  <si>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</si>
  <si>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</si>
  <si>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</si>
  <si>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</si>
  <si>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</si>
  <si>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</si>
  <si>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</si>
  <si>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</si>
  <si>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</si>
  <si>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</si>
  <si>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</si>
  <si>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</si>
  <si>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</si>
  <si>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</si>
  <si>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</si>
  <si>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</si>
  <si>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</si>
  <si>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</si>
  <si>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</si>
  <si>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</si>
  <si>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</si>
  <si>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</si>
  <si>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</si>
  <si>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</si>
  <si>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</si>
  <si>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</si>
  <si>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</si>
  <si>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</si>
  <si>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</si>
  <si>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</si>
  <si>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</si>
  <si>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</si>
  <si>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</si>
  <si>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</si>
  <si>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</si>
  <si>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</si>
  <si>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</si>
  <si>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</si>
  <si>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</si>
  <si>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</si>
  <si>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</si>
  <si>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</si>
  <si>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</si>
  <si>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</si>
  <si>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</si>
  <si>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</si>
  <si>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</si>
  <si>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</si>
  <si>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</si>
  <si>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</si>
  <si>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</si>
  <si>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</si>
  <si>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</si>
  <si>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</si>
  <si>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</si>
  <si>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</si>
  <si>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</si>
  <si>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</si>
  <si>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</si>
  <si>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</si>
  <si>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</si>
  <si>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</si>
  <si>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</si>
  <si>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</si>
  <si>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</si>
  <si>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</si>
  <si>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</si>
  <si>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</si>
  <si>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</si>
  <si>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</si>
  <si>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</si>
  <si>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</si>
  <si>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</si>
  <si>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</si>
  <si>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</si>
  <si>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</si>
  <si>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</si>
  <si>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</si>
  <si>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</si>
  <si>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</si>
  <si>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</si>
  <si>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</si>
  <si>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</si>
  <si>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</si>
  <si>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</si>
  <si>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</si>
  <si>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</si>
  <si>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</si>
  <si>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</si>
  <si>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</si>
  <si>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</si>
  <si>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</si>
  <si>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</si>
  <si>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</si>
  <si>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</si>
  <si>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</si>
  <si>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</si>
  <si>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</si>
  <si>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</si>
  <si>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</si>
  <si>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</si>
  <si>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</si>
  <si>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</si>
  <si>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</si>
  <si>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</si>
  <si>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</si>
  <si>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</si>
  <si>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</si>
  <si>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</si>
  <si>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</si>
  <si>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</si>
  <si>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</si>
  <si>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</si>
  <si>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</si>
  <si>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</si>
  <si>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</si>
  <si>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</si>
  <si>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</si>
  <si>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</si>
  <si>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</si>
  <si>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</si>
  <si>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</si>
  <si>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</si>
  <si>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</si>
  <si>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</si>
  <si>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</si>
  <si>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</si>
  <si>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</si>
  <si>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</si>
  <si>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</si>
  <si>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</si>
  <si>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</si>
  <si>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</si>
  <si>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</si>
  <si>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</si>
  <si>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</si>
  <si>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</si>
  <si>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</si>
  <si>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</si>
  <si>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</si>
  <si>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</si>
  <si>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</si>
  <si>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</si>
  <si>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</si>
  <si>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</si>
  <si>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</si>
  <si>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</si>
  <si>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</si>
  <si>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</si>
  <si>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</si>
  <si>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</si>
  <si>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</si>
  <si>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</si>
  <si>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</si>
  <si>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</si>
  <si>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</si>
  <si>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</si>
  <si>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</si>
  <si>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</si>
  <si>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</si>
  <si>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</si>
  <si>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</si>
  <si>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</si>
  <si>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</si>
  <si>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</si>
  <si>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</si>
  <si>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</si>
  <si>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</si>
  <si>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</si>
  <si>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</si>
  <si>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</si>
  <si>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</si>
  <si>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</si>
  <si>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</si>
  <si>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</si>
  <si>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</si>
  <si>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</si>
  <si>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</si>
  <si>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</si>
  <si>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</si>
  <si>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</si>
  <si>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</si>
  <si>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</si>
  <si>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</si>
  <si>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</si>
  <si>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</si>
  <si>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</si>
  <si>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</si>
  <si>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</si>
  <si>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</si>
  <si>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</si>
  <si>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</si>
  <si>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</si>
  <si>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</si>
  <si>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</si>
  <si>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</si>
  <si>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</si>
  <si>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</si>
  <si>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</si>
  <si>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</si>
  <si>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</si>
  <si>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</si>
  <si>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</si>
  <si>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</si>
  <si>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</si>
  <si>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</si>
  <si>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</si>
  <si>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</si>
  <si>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</si>
  <si>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</si>
  <si>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</si>
  <si>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</si>
  <si>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</si>
  <si>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</si>
  <si>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</si>
  <si>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</si>
  <si>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</si>
  <si>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</si>
  <si>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</si>
  <si>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</si>
  <si>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</si>
  <si>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</si>
  <si>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</si>
  <si>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</si>
  <si>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</si>
  <si>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</si>
  <si>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</si>
  <si>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</si>
  <si>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</si>
  <si>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</si>
  <si>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</si>
  <si>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</si>
  <si>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</si>
  <si>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</si>
  <si>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</si>
  <si>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</si>
  <si>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</si>
  <si>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</si>
  <si>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</si>
  <si>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</si>
  <si>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</si>
  <si>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</si>
  <si>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</si>
  <si>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</si>
  <si>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</si>
  <si>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</si>
  <si>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</si>
  <si>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</si>
  <si>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</si>
  <si>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</si>
  <si>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</si>
  <si>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</si>
  <si>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</si>
  <si>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</si>
  <si>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</si>
  <si>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</si>
  <si>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</si>
  <si>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</si>
  <si>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</si>
  <si>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</si>
  <si>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</si>
  <si>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</si>
  <si>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</si>
  <si>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</si>
  <si>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</si>
  <si>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</si>
  <si>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</si>
  <si>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</si>
  <si>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</si>
  <si>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</si>
  <si>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</si>
  <si>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</si>
  <si>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</si>
  <si>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</si>
  <si>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</si>
  <si>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</si>
  <si>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</si>
  <si>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</si>
  <si>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</si>
  <si>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</si>
  <si>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</si>
  <si>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</si>
  <si>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</si>
  <si>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</si>
  <si>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</si>
  <si>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</si>
  <si>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</si>
  <si>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</si>
  <si>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</si>
  <si>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</si>
  <si>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</si>
  <si>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</si>
  <si>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</si>
  <si>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</si>
  <si>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</si>
  <si>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</si>
  <si>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</si>
  <si>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</si>
  <si>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</si>
  <si>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</si>
  <si>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</si>
  <si>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</si>
  <si>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</si>
  <si>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</si>
  <si>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</si>
  <si>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</si>
  <si>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</si>
  <si>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</si>
  <si>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</si>
  <si>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</si>
  <si>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</si>
  <si>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</si>
  <si>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</si>
  <si>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</si>
  <si>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</si>
  <si>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</si>
  <si>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</si>
  <si>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</si>
  <si>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</si>
  <si>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</si>
  <si>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</si>
  <si>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</si>
  <si>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</si>
  <si>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</si>
  <si>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</si>
  <si>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</si>
  <si>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</si>
  <si>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</si>
  <si>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</si>
  <si>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</si>
  <si>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</si>
  <si>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</si>
  <si>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</si>
  <si>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</si>
  <si>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</si>
  <si>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</si>
  <si>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</si>
  <si>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</si>
  <si>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</si>
  <si>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</si>
  <si>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</si>
  <si>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</si>
  <si>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</si>
  <si>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</si>
  <si>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</si>
  <si>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</si>
  <si>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</si>
  <si>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</si>
  <si>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</si>
  <si>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</si>
  <si>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</si>
  <si>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</si>
  <si>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</si>
  <si>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</si>
  <si>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</si>
  <si>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</si>
  <si>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</si>
  <si>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</si>
  <si>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</si>
  <si>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</si>
  <si>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</si>
  <si>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</si>
  <si>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</si>
  <si>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</si>
  <si>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</si>
  <si>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</si>
  <si>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</si>
  <si>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</si>
  <si>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</si>
  <si>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</si>
  <si>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</si>
  <si>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</si>
  <si>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</si>
  <si>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</si>
  <si>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</si>
  <si>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</si>
  <si>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</si>
  <si>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</si>
  <si>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</si>
  <si>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</si>
  <si>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</si>
  <si>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</si>
  <si>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</si>
  <si>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</si>
  <si>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</si>
  <si>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</si>
  <si>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</si>
  <si>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</si>
  <si>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</si>
  <si>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</si>
  <si>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</si>
  <si>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</si>
  <si>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</si>
  <si>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</si>
  <si>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</si>
  <si>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</si>
  <si>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</si>
  <si>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</si>
  <si>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</si>
  <si>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</si>
  <si>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</si>
  <si>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</si>
  <si>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</si>
  <si>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</si>
  <si>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</si>
  <si>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</si>
  <si>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</si>
  <si>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</si>
  <si>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</si>
  <si>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</si>
  <si>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</si>
  <si>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</si>
  <si>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</si>
  <si>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</si>
  <si>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</si>
  <si>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</si>
  <si>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</si>
  <si>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</si>
  <si>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</si>
  <si>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</si>
  <si>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</si>
  <si>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</si>
  <si>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</si>
  <si>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</si>
  <si>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</si>
  <si>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</si>
  <si>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</si>
  <si>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</si>
  <si>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</si>
  <si>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</si>
  <si>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</si>
  <si>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</si>
  <si>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</si>
  <si>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</si>
  <si>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</si>
  <si>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</si>
  <si>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</si>
  <si>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</si>
  <si>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</si>
  <si>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</si>
  <si>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</si>
  <si>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</si>
  <si>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</si>
  <si>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</si>
  <si>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</si>
  <si>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</si>
  <si>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</si>
  <si>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</si>
  <si>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</si>
  <si>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</si>
  <si>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</si>
  <si>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</si>
  <si>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</si>
  <si>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</si>
  <si>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</si>
  <si>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</si>
  <si>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</si>
  <si>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</si>
  <si>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</si>
  <si>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</si>
  <si>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</si>
  <si>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</si>
  <si>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</si>
  <si>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</si>
  <si>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</si>
  <si>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</si>
  <si>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</si>
  <si>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</si>
  <si>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</si>
  <si>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</si>
  <si>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</si>
  <si>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</si>
  <si>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</si>
  <si>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</si>
  <si>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</si>
  <si>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</si>
  <si>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</si>
  <si>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</si>
  <si>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</si>
  <si>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</si>
  <si>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</si>
  <si>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</si>
  <si>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</si>
  <si>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</si>
  <si>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</si>
  <si>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</si>
  <si>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</si>
  <si>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</si>
  <si>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</si>
  <si>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</si>
  <si>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</si>
  <si>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</si>
  <si>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</si>
  <si>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</si>
  <si>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</si>
  <si>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</si>
  <si>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</si>
  <si>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</si>
  <si>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</si>
  <si>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</si>
  <si>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</si>
  <si>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</si>
  <si>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</si>
  <si>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</si>
  <si>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</si>
  <si>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</si>
  <si>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</si>
  <si>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</si>
  <si>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</si>
  <si>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</si>
  <si>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</si>
  <si>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</si>
  <si>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</si>
  <si>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</si>
  <si>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</si>
  <si>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</si>
  <si>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</si>
  <si>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</si>
  <si>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</si>
  <si>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</si>
  <si>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</si>
  <si>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</si>
  <si>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</si>
  <si>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</si>
  <si>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</si>
  <si>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</si>
  <si>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</si>
  <si>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</si>
  <si>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</si>
  <si>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</si>
  <si>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</si>
  <si>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</si>
  <si>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</si>
  <si>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</si>
  <si>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</si>
  <si>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</si>
  <si>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</si>
  <si>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</si>
  <si>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</si>
  <si>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</si>
  <si>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</si>
  <si>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</si>
  <si>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</si>
  <si>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</si>
  <si>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</si>
  <si>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</si>
  <si>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</si>
  <si>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</si>
  <si>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</si>
  <si>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</si>
  <si>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</si>
  <si>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</si>
  <si>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</si>
  <si>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</si>
  <si>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</si>
  <si>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</si>
  <si>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</si>
  <si>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</si>
  <si>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</si>
  <si>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</si>
  <si>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</si>
  <si>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</si>
  <si>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</si>
  <si>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</si>
  <si>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</si>
  <si>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</si>
  <si>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</si>
  <si>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</si>
  <si>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</si>
  <si>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</si>
  <si>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</si>
  <si>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</si>
  <si>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</si>
  <si>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</si>
  <si>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</si>
  <si>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</si>
  <si>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</si>
  <si>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</si>
  <si>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</si>
  <si>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</si>
  <si>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</si>
  <si>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</si>
  <si>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</si>
  <si>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</si>
  <si>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</si>
  <si>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</si>
  <si>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</si>
  <si>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</si>
  <si>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</si>
  <si>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</si>
  <si>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</si>
  <si>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</si>
  <si>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</si>
  <si>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</si>
  <si>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</si>
  <si>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</si>
  <si>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</si>
  <si>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</si>
  <si>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</si>
  <si>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</si>
  <si>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</si>
  <si>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</si>
  <si>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</si>
  <si>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</si>
  <si>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</si>
  <si>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</si>
  <si>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</si>
  <si>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</si>
  <si>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</si>
  <si>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</si>
  <si>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</si>
  <si>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</si>
  <si>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</si>
  <si>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</si>
  <si>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</si>
  <si>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</si>
  <si>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</si>
  <si>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</si>
  <si>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</si>
  <si>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</si>
  <si>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</si>
  <si>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</si>
  <si>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</si>
  <si>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</si>
  <si>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</si>
  <si>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</si>
  <si>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</si>
  <si>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</si>
  <si>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</si>
  <si>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</si>
  <si>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</si>
  <si>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</si>
  <si>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</si>
  <si>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</si>
  <si>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</si>
  <si>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</si>
  <si>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</si>
  <si>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</si>
  <si>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</si>
  <si>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</si>
  <si>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</si>
  <si>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</si>
  <si>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</si>
  <si>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</si>
  <si>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</si>
  <si>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</si>
  <si>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</si>
  <si>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</si>
  <si>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</si>
  <si>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</si>
  <si>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</si>
  <si>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</si>
  <si>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</si>
  <si>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</si>
  <si>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</si>
  <si>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</si>
  <si>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</si>
  <si>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</si>
  <si>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</si>
  <si>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</si>
  <si>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</si>
  <si>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</si>
  <si>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</si>
  <si>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</si>
  <si>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</si>
  <si>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</si>
  <si>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</si>
  <si>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</si>
  <si>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</si>
  <si>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</si>
  <si>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</si>
  <si>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</si>
  <si>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</si>
  <si>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</si>
  <si>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</si>
  <si>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</si>
  <si>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</si>
  <si>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</si>
  <si>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</si>
  <si>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</si>
  <si>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</si>
  <si>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</si>
  <si>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</si>
  <si>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</si>
  <si>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</si>
  <si>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</si>
  <si>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</si>
  <si>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</si>
  <si>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</si>
  <si>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</si>
  <si>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</si>
  <si>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</si>
  <si>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</si>
  <si>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</si>
  <si>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</si>
  <si>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</si>
  <si>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</si>
  <si>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</si>
  <si>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</si>
  <si>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</si>
  <si>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</si>
  <si>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</si>
  <si>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</si>
  <si>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</si>
  <si>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</si>
  <si>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</si>
  <si>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</si>
  <si>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</si>
  <si>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</si>
  <si>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</si>
  <si>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</si>
  <si>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</si>
  <si>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</si>
  <si>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</si>
  <si>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</si>
  <si>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</si>
  <si>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</si>
  <si>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</si>
  <si>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</si>
  <si>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</si>
  <si>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</si>
  <si>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</si>
  <si>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</si>
  <si>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</si>
  <si>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</si>
  <si>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</si>
  <si>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</si>
  <si>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</si>
  <si>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</si>
  <si>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</si>
  <si>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</si>
  <si>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</si>
  <si>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</si>
  <si>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</si>
  <si>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</si>
  <si>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</si>
  <si>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</si>
  <si>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</si>
  <si>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</si>
  <si>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</si>
  <si>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</si>
  <si>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</si>
  <si>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</si>
  <si>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</si>
  <si>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</si>
  <si>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</si>
  <si>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</si>
  <si>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</si>
  <si>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</si>
  <si>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</si>
  <si>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</si>
  <si>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</si>
  <si>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</si>
  <si>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</si>
  <si>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</si>
  <si>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</si>
  <si>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</si>
  <si>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</si>
  <si>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</si>
  <si>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</si>
  <si>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</si>
  <si>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</si>
  <si>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</si>
  <si>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</si>
  <si>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</si>
  <si>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</si>
  <si>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</si>
  <si>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</si>
  <si>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</si>
  <si>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</si>
  <si>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</si>
  <si>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</si>
  <si>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</si>
  <si>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</si>
  <si>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</si>
  <si>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</si>
  <si>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</si>
  <si>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</si>
  <si>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</si>
  <si>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</si>
  <si>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</si>
  <si>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</si>
  <si>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</si>
  <si>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</si>
  <si>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</si>
  <si>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</si>
  <si>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</si>
  <si>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</si>
  <si>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</si>
  <si>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</si>
  <si>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</si>
  <si>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</si>
  <si>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</si>
  <si>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</si>
  <si>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</si>
  <si>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</si>
  <si>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</si>
  <si>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</si>
  <si>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</si>
  <si>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</si>
  <si>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</si>
  <si>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</si>
  <si>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</si>
  <si>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</si>
  <si>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</si>
  <si>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</si>
  <si>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</si>
  <si>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</si>
  <si>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</si>
  <si>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</si>
  <si>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</si>
  <si>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</si>
  <si>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</si>
  <si>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</si>
  <si>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</si>
  <si>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</si>
  <si>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</si>
  <si>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</si>
  <si>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</si>
  <si>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</si>
  <si>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</si>
  <si>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</si>
  <si>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</si>
  <si>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</si>
  <si>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</si>
  <si>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</si>
  <si>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</si>
  <si>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</si>
  <si>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</si>
  <si>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</si>
  <si>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</si>
  <si>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</si>
  <si>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</si>
  <si>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</si>
  <si>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</si>
  <si>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</si>
  <si>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</si>
  <si>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</si>
  <si>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</si>
  <si>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</si>
  <si>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</si>
  <si>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</si>
  <si>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</si>
  <si>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</si>
  <si>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</si>
  <si>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</si>
  <si>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</si>
  <si>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</si>
  <si>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</si>
  <si>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</si>
  <si>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</si>
  <si>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</si>
  <si>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</si>
  <si>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</si>
  <si>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</si>
  <si>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</si>
  <si>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</si>
  <si>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</si>
  <si>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</si>
  <si>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</si>
  <si>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</si>
  <si>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</si>
  <si>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</si>
  <si>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</si>
  <si>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</si>
  <si>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</si>
  <si>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</si>
  <si>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</si>
  <si>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</si>
  <si>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</si>
  <si>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</si>
  <si>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</si>
  <si>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</si>
  <si>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</si>
  <si>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</si>
  <si>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</si>
  <si>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</si>
  <si>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</si>
  <si>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</si>
  <si>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</si>
  <si>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</si>
  <si>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</si>
  <si>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</si>
  <si>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</si>
  <si>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</si>
  <si>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</si>
  <si>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</si>
  <si>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</si>
  <si>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</si>
  <si>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</si>
  <si>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</si>
  <si>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</si>
  <si>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</si>
  <si>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</si>
  <si>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</si>
  <si>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</si>
  <si>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</si>
  <si>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</si>
  <si>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</si>
  <si>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</si>
  <si>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</si>
  <si>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</si>
  <si>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</si>
  <si>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</si>
  <si>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</si>
  <si>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</si>
  <si>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</si>
  <si>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</si>
  <si>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</si>
  <si>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</si>
  <si>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</si>
  <si>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</si>
  <si>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</si>
  <si>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</si>
  <si>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</si>
  <si>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</si>
  <si>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</si>
  <si>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</si>
  <si>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</si>
  <si>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</si>
  <si>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</si>
  <si>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</si>
  <si>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</si>
  <si>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</si>
  <si>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</si>
  <si>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</si>
  <si>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</si>
  <si>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</si>
  <si>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</si>
  <si>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</si>
  <si>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</si>
  <si>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</si>
  <si>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</si>
  <si>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</si>
  <si>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</si>
  <si>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</si>
  <si>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</si>
  <si>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</si>
  <si>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</si>
  <si>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</si>
  <si>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</si>
  <si>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</si>
  <si>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</si>
  <si>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</si>
  <si>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</si>
  <si>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</si>
  <si>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</si>
  <si>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</si>
  <si>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</si>
  <si>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</si>
  <si>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</si>
  <si>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</si>
  <si>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</si>
  <si>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</si>
  <si>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</si>
  <si>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</si>
  <si>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</si>
  <si>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</si>
  <si>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</si>
  <si>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</si>
  <si>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</si>
  <si>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</si>
  <si>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</si>
  <si>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</si>
  <si>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</si>
  <si>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</si>
  <si>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</si>
  <si>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</si>
  <si>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</si>
  <si>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</si>
  <si>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</si>
  <si>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</si>
  <si>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</si>
  <si>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</si>
  <si>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</si>
  <si>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</si>
  <si>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</si>
  <si>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</si>
  <si>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</si>
  <si>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</si>
  <si>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</si>
  <si>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</si>
  <si>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</si>
  <si>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</si>
  <si>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</si>
  <si>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</si>
  <si>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</si>
  <si>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</si>
  <si>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</si>
  <si>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</si>
  <si>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</si>
  <si>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</si>
  <si>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</si>
  <si>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</si>
  <si>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</si>
  <si>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</si>
  <si>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</si>
  <si>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</si>
  <si>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</si>
  <si>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</si>
  <si>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</si>
  <si>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</si>
  <si>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</si>
  <si>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</si>
  <si>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</si>
  <si>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</si>
  <si>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</si>
  <si>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</si>
  <si>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</si>
  <si>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</si>
  <si>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</si>
  <si>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</si>
  <si>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</si>
  <si>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</si>
  <si>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</si>
  <si>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</si>
  <si>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</si>
  <si>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</si>
  <si>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</si>
  <si>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</si>
  <si>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</si>
  <si>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</si>
  <si>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</si>
  <si>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</si>
  <si>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</si>
  <si>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</si>
  <si>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</si>
  <si>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</si>
  <si>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</si>
  <si>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</si>
  <si>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</si>
  <si>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</si>
  <si>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</si>
  <si>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</si>
  <si>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</si>
  <si>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</si>
  <si>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</si>
  <si>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</si>
  <si>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</si>
  <si>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</si>
  <si>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</si>
  <si>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</si>
  <si>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</si>
  <si>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</si>
  <si>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</si>
  <si>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</si>
  <si>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</si>
  <si>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</si>
  <si>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</si>
  <si>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</si>
  <si>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</si>
  <si>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</si>
  <si>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</si>
  <si>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</si>
  <si>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</si>
  <si>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</si>
  <si>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</si>
  <si>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</si>
  <si>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</si>
  <si>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</si>
  <si>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</si>
  <si>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</si>
  <si>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</si>
  <si>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</si>
  <si>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</si>
  <si>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</si>
  <si>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</si>
  <si>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</si>
  <si>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</si>
  <si>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</si>
  <si>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</si>
  <si>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</si>
  <si>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</si>
  <si>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</si>
  <si>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</si>
  <si>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</si>
  <si>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</si>
  <si>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</si>
  <si>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</si>
  <si>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</si>
  <si>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</si>
  <si>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</si>
  <si>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</si>
  <si>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</si>
  <si>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</si>
  <si>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</si>
  <si>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</si>
  <si>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</si>
  <si>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</si>
  <si>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</si>
  <si>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</si>
  <si>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</si>
  <si>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</si>
  <si>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</si>
  <si>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</si>
  <si>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</si>
  <si>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</si>
  <si>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</si>
  <si>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</si>
  <si>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</si>
  <si>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</si>
  <si>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</si>
  <si>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</si>
  <si>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</si>
  <si>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</si>
  <si>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</si>
  <si>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</si>
  <si>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</si>
  <si>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</si>
  <si>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</si>
  <si>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</si>
  <si>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</si>
  <si>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</si>
  <si>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</si>
  <si>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</si>
  <si>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</si>
  <si>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</si>
  <si>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</si>
  <si>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</si>
  <si>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</si>
  <si>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</si>
  <si>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</si>
  <si>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</si>
  <si>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</si>
  <si>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</si>
  <si>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</si>
  <si>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</si>
  <si>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</si>
  <si>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</si>
  <si>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</si>
  <si>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</si>
  <si>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</si>
  <si>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</si>
  <si>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</si>
  <si>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</si>
  <si>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</si>
  <si>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</si>
  <si>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</si>
  <si>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</si>
  <si>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</si>
  <si>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</si>
  <si>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</si>
  <si>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</si>
  <si>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</si>
  <si>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</si>
  <si>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</si>
  <si>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</si>
  <si>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</si>
  <si>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</si>
  <si>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</si>
  <si>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</si>
  <si>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</si>
  <si>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</si>
  <si>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</si>
  <si>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</si>
  <si>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</si>
  <si>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</si>
  <si>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</si>
  <si>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</si>
  <si>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</si>
  <si>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</si>
  <si>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</si>
  <si>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</si>
  <si>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</si>
  <si>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</si>
  <si>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</si>
  <si>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</si>
  <si>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</si>
  <si>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</si>
  <si>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</si>
  <si>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</si>
  <si>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</si>
  <si>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</si>
  <si>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</si>
  <si>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</si>
  <si>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</si>
  <si>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</si>
  <si>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</si>
  <si>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</si>
  <si>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</si>
  <si>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</si>
  <si>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</si>
  <si>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</si>
  <si>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</si>
  <si>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</si>
  <si>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</si>
  <si>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</si>
  <si>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</si>
  <si>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</si>
  <si>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</si>
  <si>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</si>
  <si>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</si>
  <si>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</si>
  <si>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</si>
  <si>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</si>
  <si>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</si>
  <si>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</si>
  <si>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</si>
  <si>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</si>
  <si>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</si>
  <si>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</si>
  <si>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</si>
  <si>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</si>
  <si>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</si>
  <si>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</si>
  <si>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</si>
  <si>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</si>
  <si>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</si>
  <si>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</si>
  <si>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</si>
  <si>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</si>
  <si>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</si>
  <si>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</si>
  <si>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</si>
  <si>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</si>
  <si>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</si>
  <si>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</si>
  <si>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</si>
  <si>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</si>
  <si>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</si>
  <si>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</si>
  <si>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</si>
  <si>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</si>
  <si>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</si>
  <si>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</si>
  <si>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</si>
  <si>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</si>
  <si>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</si>
  <si>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</si>
  <si>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</si>
  <si>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</si>
  <si>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</si>
  <si>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</si>
  <si>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</si>
  <si>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</si>
  <si>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</si>
  <si>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</si>
  <si>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</si>
  <si>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</si>
  <si>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</si>
  <si>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</si>
  <si>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</si>
  <si>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</si>
  <si>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</si>
  <si>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</si>
  <si>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</si>
  <si>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</si>
  <si>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</si>
  <si>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</si>
  <si>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</si>
  <si>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</si>
  <si>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</si>
  <si>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</si>
  <si>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</si>
  <si>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</si>
  <si>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</si>
  <si>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</si>
  <si>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</si>
  <si>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</si>
  <si>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</si>
  <si>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</si>
  <si>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</si>
  <si>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</si>
  <si>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</si>
  <si>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</si>
  <si>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</si>
  <si>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</si>
  <si>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</si>
  <si>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</si>
  <si>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</si>
  <si>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</si>
  <si>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</si>
  <si>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</si>
  <si>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</si>
  <si>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</si>
  <si>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</si>
  <si>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</si>
  <si>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</si>
  <si>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</si>
  <si>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</si>
  <si>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</si>
  <si>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</si>
  <si>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</si>
  <si>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</si>
  <si>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</si>
  <si>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</si>
  <si>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</si>
  <si>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</si>
  <si>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</si>
  <si>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</si>
  <si>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</si>
  <si>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</si>
  <si>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</si>
  <si>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</si>
  <si>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</si>
  <si>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</si>
  <si>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</si>
  <si>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</si>
  <si>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</si>
  <si>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</si>
  <si>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</si>
  <si>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</si>
  <si>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</si>
  <si>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</si>
  <si>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</si>
  <si>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</si>
  <si>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</si>
  <si>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</si>
  <si>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</si>
  <si>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</si>
  <si>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</si>
  <si>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</si>
  <si>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</si>
  <si>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</si>
  <si>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</si>
  <si>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</si>
  <si>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</si>
  <si>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</si>
  <si>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</si>
  <si>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</si>
  <si>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</si>
  <si>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</si>
  <si>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</si>
  <si>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</si>
  <si>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</si>
  <si>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</si>
  <si>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</si>
  <si>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</si>
  <si>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</si>
  <si>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</si>
  <si>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</si>
  <si>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</si>
  <si>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</si>
  <si>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</si>
  <si>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</si>
  <si>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</si>
  <si>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</si>
  <si>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</si>
  <si>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</si>
  <si>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</si>
  <si>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</si>
  <si>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</si>
  <si>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</si>
  <si>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</si>
  <si>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</si>
  <si>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</si>
  <si>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</si>
  <si>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</si>
  <si>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</si>
  <si>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</si>
  <si>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</si>
  <si>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</si>
  <si>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</si>
  <si>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</si>
  <si>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</si>
  <si>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</si>
  <si>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</si>
  <si>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</si>
  <si>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</si>
  <si>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</si>
  <si>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</si>
  <si>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</si>
  <si>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</si>
  <si>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</si>
  <si>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</si>
  <si>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</si>
  <si>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</si>
  <si>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</si>
  <si>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</si>
  <si>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</si>
  <si>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</si>
  <si>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</si>
  <si>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</si>
  <si>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</si>
  <si>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</si>
  <si>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</si>
  <si>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</si>
  <si>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</si>
  <si>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</si>
  <si>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</si>
  <si>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</si>
  <si>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</si>
  <si>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</si>
  <si>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</si>
  <si>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</si>
  <si>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</si>
  <si>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</si>
  <si>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</si>
  <si>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</si>
  <si>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</si>
  <si>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</si>
  <si>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</si>
  <si>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</si>
  <si>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</si>
  <si>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</si>
  <si>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</si>
  <si>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</si>
  <si>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</si>
  <si>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</si>
  <si>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</si>
  <si>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</si>
  <si>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</si>
  <si>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</si>
  <si>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</si>
  <si>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</si>
  <si>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</si>
  <si>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</si>
  <si>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</si>
  <si>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</si>
  <si>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</si>
  <si>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</si>
  <si>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</si>
  <si>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</si>
  <si>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</si>
  <si>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</si>
  <si>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</si>
  <si>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</si>
  <si>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</si>
  <si>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</si>
  <si>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</si>
  <si>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</si>
  <si>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</si>
  <si>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</si>
  <si>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</si>
  <si>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</si>
  <si>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</si>
  <si>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</si>
  <si>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</si>
  <si>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</si>
  <si>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</si>
  <si>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</si>
  <si>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</si>
  <si>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</si>
  <si>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</si>
  <si>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</si>
  <si>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</si>
  <si>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</si>
  <si>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</si>
  <si>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</si>
  <si>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</si>
  <si>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</si>
  <si>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</si>
  <si>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</si>
  <si>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</si>
  <si>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</si>
  <si>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</si>
  <si>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</si>
  <si>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</si>
  <si>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</si>
  <si>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</si>
  <si>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</si>
  <si>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</si>
  <si>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</si>
  <si>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</si>
  <si>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</si>
  <si>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</si>
  <si>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</si>
  <si>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</si>
  <si>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</si>
  <si>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</si>
  <si>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</si>
  <si>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</si>
  <si>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</si>
  <si>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</si>
  <si>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</si>
  <si>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</si>
  <si>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</si>
  <si>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</si>
  <si>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</si>
  <si>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</si>
  <si>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</si>
  <si>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</si>
  <si>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</si>
  <si>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</si>
  <si>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</si>
  <si>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</si>
  <si>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</si>
  <si>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</si>
  <si>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</si>
  <si>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</si>
  <si>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</si>
  <si>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</si>
  <si>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</si>
  <si>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</si>
  <si>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</si>
  <si>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</si>
  <si>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</si>
  <si>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</si>
  <si>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</si>
  <si>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</si>
  <si>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</si>
  <si>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</si>
  <si>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</si>
  <si>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</si>
  <si>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</si>
  <si>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</si>
  <si>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</si>
  <si>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</si>
  <si>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</si>
  <si>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</si>
  <si>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</si>
  <si>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</si>
  <si>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</si>
  <si>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</si>
  <si>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</si>
  <si>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</si>
  <si>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</si>
  <si>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</si>
  <si>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</si>
  <si>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</si>
  <si>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</si>
  <si>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</si>
  <si>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</si>
  <si>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</si>
  <si>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</si>
  <si>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</si>
  <si>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</si>
  <si>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</si>
  <si>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</si>
  <si>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</si>
  <si>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</si>
  <si>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</si>
  <si>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</si>
  <si>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</si>
  <si>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</si>
  <si>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</si>
  <si>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</si>
  <si>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</si>
  <si>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</si>
  <si>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</si>
  <si>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</si>
  <si>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</si>
  <si>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</si>
  <si>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</si>
  <si>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</si>
  <si>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</si>
  <si>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</si>
  <si>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</si>
  <si>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</si>
  <si>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</si>
  <si>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</si>
  <si>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</si>
  <si>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</si>
  <si>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</si>
  <si>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</si>
  <si>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</si>
  <si>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</si>
  <si>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</si>
  <si>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</si>
  <si>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</si>
  <si>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</si>
  <si>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</si>
  <si>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</si>
  <si>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</si>
  <si>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</si>
  <si>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</si>
  <si>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</si>
  <si>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</si>
  <si>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</si>
  <si>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</si>
  <si>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</si>
  <si>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</si>
  <si>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</si>
  <si>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</si>
  <si>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</si>
  <si>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</si>
  <si>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</si>
  <si>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</si>
  <si>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</si>
  <si>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</si>
  <si>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</si>
  <si>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</si>
  <si>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</si>
  <si>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</si>
  <si>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</si>
  <si>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</si>
  <si>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</si>
  <si>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</si>
  <si>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</si>
  <si>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</si>
  <si>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</si>
  <si>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</si>
  <si>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</si>
  <si>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</si>
  <si>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</si>
  <si>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</si>
  <si>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</si>
  <si>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</si>
  <si>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</si>
  <si>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</si>
  <si>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</si>
  <si>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</si>
  <si>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</si>
  <si>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</si>
  <si>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</si>
  <si>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</si>
  <si>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</si>
  <si>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</si>
  <si>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</si>
  <si>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</si>
  <si>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</si>
  <si>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</si>
  <si>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</si>
  <si>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</si>
  <si>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</si>
  <si>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</si>
  <si>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</si>
  <si>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</si>
  <si>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</si>
  <si>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</si>
  <si>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</si>
  <si>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</si>
  <si>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</si>
  <si>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</si>
  <si>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</si>
  <si>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</si>
  <si>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</si>
  <si>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</si>
  <si>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</si>
  <si>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</si>
  <si>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</si>
  <si>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</si>
  <si>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</si>
  <si>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</si>
  <si>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</si>
  <si>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</si>
  <si>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</si>
  <si>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</si>
  <si>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</si>
  <si>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</si>
  <si>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</si>
  <si>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</si>
  <si>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</si>
  <si>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</si>
  <si>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</si>
  <si>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</si>
  <si>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</si>
  <si>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</si>
  <si>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</si>
  <si>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</si>
  <si>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</si>
  <si>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</si>
  <si>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</si>
  <si>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</si>
  <si>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</si>
  <si>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</si>
  <si>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</si>
  <si>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</si>
  <si>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</si>
  <si>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</si>
  <si>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</si>
  <si>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</si>
  <si>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</si>
  <si>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</si>
  <si>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</si>
  <si>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</si>
  <si>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</si>
  <si>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</si>
  <si>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</si>
  <si>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</si>
  <si>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</si>
  <si>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</si>
  <si>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</si>
  <si>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</si>
  <si>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</si>
  <si>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</si>
  <si>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</si>
  <si>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</si>
  <si>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</si>
  <si>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</si>
  <si>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</si>
  <si>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</si>
  <si>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</si>
  <si>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</si>
  <si>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</si>
  <si>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</si>
  <si>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</si>
  <si>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</si>
  <si>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</si>
  <si>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</si>
  <si>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</si>
  <si>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</si>
  <si>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</si>
  <si>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</si>
  <si>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</si>
  <si>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</si>
  <si>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</si>
  <si>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</si>
  <si>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</si>
  <si>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</si>
  <si>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</si>
  <si>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</si>
  <si>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</si>
  <si>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</si>
  <si>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</si>
  <si>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</si>
  <si>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</si>
  <si>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</si>
  <si>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</si>
  <si>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</si>
  <si>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</si>
  <si>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</si>
  <si>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</si>
  <si>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</si>
  <si>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</si>
  <si>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</si>
  <si>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</si>
  <si>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</si>
  <si>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</si>
  <si>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</si>
  <si>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</si>
  <si>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</si>
  <si>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</si>
  <si>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</si>
  <si>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</si>
  <si>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</si>
  <si>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</si>
  <si>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</si>
  <si>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</si>
  <si>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</si>
  <si>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</si>
  <si>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</si>
  <si>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</si>
  <si>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</si>
  <si>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</si>
  <si>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</si>
  <si>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</si>
  <si>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</si>
  <si>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</si>
  <si>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</si>
  <si>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</si>
  <si>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</si>
  <si>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</si>
  <si>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</si>
  <si>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</si>
  <si>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</si>
  <si>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</si>
  <si>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</si>
  <si>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</si>
  <si>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</si>
  <si>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</si>
  <si>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</si>
  <si>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</si>
  <si>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</si>
  <si>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</si>
  <si>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</si>
  <si>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</si>
  <si>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</si>
  <si>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</si>
  <si>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</si>
  <si>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</si>
  <si>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</si>
  <si>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</si>
  <si>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</si>
  <si>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</si>
  <si>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</si>
  <si>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</si>
  <si>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</si>
  <si>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</si>
  <si>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</si>
  <si>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</si>
  <si>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</si>
  <si>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</si>
  <si>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</si>
  <si>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</si>
  <si>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</si>
  <si>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</si>
  <si>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</si>
  <si>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</si>
  <si>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</si>
  <si>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</si>
  <si>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</si>
  <si>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</si>
  <si>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</si>
  <si>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</si>
  <si>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</si>
  <si>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</si>
  <si>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</si>
  <si>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</si>
  <si>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</si>
  <si>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</si>
  <si>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</si>
  <si>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</si>
  <si>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</si>
  <si>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</si>
  <si>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</si>
  <si>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</si>
  <si>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</si>
  <si>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</si>
  <si>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</si>
  <si>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</si>
  <si>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</si>
  <si>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</si>
  <si>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</si>
  <si>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</si>
  <si>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</si>
  <si>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</si>
  <si>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</si>
  <si>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</si>
  <si>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</si>
  <si>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</si>
  <si>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</si>
  <si>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</si>
  <si>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</si>
  <si>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</si>
  <si>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</si>
  <si>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</si>
  <si>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</si>
  <si>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</si>
  <si>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</si>
  <si>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</si>
  <si>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</si>
  <si>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</si>
  <si>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</si>
  <si>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</si>
  <si>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</si>
  <si>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</si>
  <si>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</si>
  <si>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</si>
  <si>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</si>
  <si>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</si>
  <si>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</si>
  <si>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</si>
  <si>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</si>
  <si>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</si>
  <si>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</si>
  <si>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</si>
  <si>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</si>
  <si>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</si>
  <si>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</si>
  <si>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</si>
  <si>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</si>
  <si>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</si>
  <si>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</si>
  <si>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</si>
  <si>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</si>
  <si>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</si>
  <si>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</si>
  <si>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</si>
  <si>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</si>
  <si>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</si>
  <si>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</si>
  <si>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</si>
  <si>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</si>
  <si>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</si>
  <si>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</si>
  <si>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</si>
  <si>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</si>
  <si>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</si>
  <si>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</si>
  <si>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</si>
  <si>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</si>
  <si>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</si>
  <si>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</si>
  <si>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</si>
  <si>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</si>
  <si>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</si>
  <si>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</si>
  <si>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</si>
  <si>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</si>
  <si>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</si>
  <si>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</si>
  <si>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</si>
  <si>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</si>
  <si>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</si>
  <si>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</si>
  <si>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</si>
  <si>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</si>
  <si>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</si>
  <si>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</si>
  <si>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</si>
  <si>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</si>
  <si>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</si>
  <si>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</si>
  <si>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</si>
  <si>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</si>
  <si>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</si>
  <si>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</si>
  <si>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</si>
  <si>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</si>
  <si>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</si>
  <si>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</si>
  <si>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</si>
  <si>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</si>
  <si>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</si>
  <si>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</si>
  <si>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</si>
  <si>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</si>
  <si>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</si>
  <si>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</si>
  <si>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</si>
  <si>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</si>
  <si>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</si>
  <si>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</si>
  <si>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</si>
  <si>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</si>
  <si>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</si>
  <si>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</si>
  <si>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</si>
  <si>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</si>
  <si>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</si>
  <si>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</si>
  <si>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</si>
  <si>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</si>
  <si>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</si>
  <si>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</si>
  <si>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</si>
  <si>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</si>
  <si>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</si>
  <si>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</si>
  <si>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</si>
  <si>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</si>
  <si>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</si>
  <si>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</si>
  <si>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</si>
  <si>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</si>
  <si>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</si>
  <si>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</si>
  <si>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</si>
  <si>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</si>
  <si>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</si>
  <si>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</si>
  <si>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</si>
  <si>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</si>
  <si>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</si>
  <si>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</si>
  <si>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</si>
  <si>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</si>
  <si>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</si>
  <si>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</si>
  <si>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</si>
  <si>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</si>
  <si>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</si>
  <si>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</si>
  <si>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</si>
  <si>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</si>
  <si>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</si>
  <si>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</si>
  <si>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</si>
  <si>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</si>
  <si>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</si>
  <si>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</si>
  <si>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</si>
  <si>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</si>
  <si>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</si>
  <si>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</si>
  <si>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</si>
  <si>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</si>
  <si>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</si>
  <si>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</si>
  <si>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</si>
  <si>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</si>
  <si>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</si>
  <si>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</si>
  <si>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</si>
  <si>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</si>
  <si>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</si>
  <si>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</si>
  <si>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</si>
  <si>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</si>
  <si>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</si>
  <si>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</si>
  <si>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</si>
  <si>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</si>
  <si>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</si>
  <si>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</si>
  <si>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</si>
  <si>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</si>
  <si>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</si>
  <si>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</si>
  <si>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</si>
  <si>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</si>
  <si>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</si>
  <si>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</si>
  <si>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</si>
  <si>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</si>
  <si>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</si>
  <si>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</si>
  <si>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</si>
  <si>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</si>
  <si>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</si>
  <si>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</si>
  <si>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</si>
  <si>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</si>
  <si>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</si>
  <si>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</si>
  <si>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</si>
  <si>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</si>
  <si>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</si>
  <si>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</si>
  <si>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</si>
  <si>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</si>
  <si>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</si>
  <si>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</si>
  <si>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</si>
  <si>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</si>
  <si>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</si>
  <si>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</si>
  <si>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</si>
  <si>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</si>
  <si>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</si>
  <si>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</si>
  <si>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</si>
  <si>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</si>
  <si>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</si>
  <si>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</si>
  <si>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</si>
  <si>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</si>
  <si>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</si>
  <si>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</si>
  <si>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</si>
  <si>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</si>
  <si>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</si>
  <si>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</si>
  <si>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</si>
  <si>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</si>
  <si>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</si>
  <si>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</si>
  <si>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</si>
  <si>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</si>
  <si>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</si>
  <si>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</si>
  <si>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</si>
  <si>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</si>
  <si>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</si>
  <si>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</si>
  <si>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</si>
  <si>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</si>
  <si>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</si>
  <si>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</si>
  <si>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</si>
  <si>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</si>
  <si>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</si>
  <si>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</si>
  <si>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</si>
  <si>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</si>
  <si>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</si>
  <si>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</si>
  <si>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</si>
  <si>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</si>
  <si>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</si>
  <si>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</si>
  <si>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</si>
  <si>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</si>
  <si>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</si>
  <si>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</si>
  <si>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</si>
  <si>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</si>
  <si>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</si>
  <si>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</si>
  <si>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</si>
  <si>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</si>
  <si>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</si>
  <si>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</si>
  <si>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</si>
  <si>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</si>
  <si>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</si>
  <si>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</si>
  <si>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</si>
  <si>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</si>
  <si>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</si>
  <si>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</si>
  <si>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</si>
  <si>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</si>
  <si>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</si>
  <si>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</si>
  <si>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</si>
  <si>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</si>
  <si>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</si>
  <si>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</si>
  <si>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</si>
  <si>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</si>
  <si>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</si>
  <si>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</si>
  <si>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</si>
  <si>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</si>
  <si>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</si>
  <si>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</si>
  <si>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</si>
  <si>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</si>
  <si>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</si>
  <si>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</si>
  <si>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</si>
  <si>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</si>
  <si>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</si>
  <si>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</si>
  <si>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</si>
  <si>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</si>
  <si>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</si>
  <si>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</si>
  <si>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</si>
  <si>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</si>
  <si>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</si>
  <si>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</si>
  <si>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</si>
  <si>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</si>
  <si>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</si>
  <si>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</si>
  <si>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</si>
  <si>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</si>
  <si>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</si>
  <si>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</si>
  <si>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</si>
  <si>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</si>
  <si>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</si>
  <si>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</si>
  <si>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</si>
  <si>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</si>
  <si>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</si>
  <si>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</si>
  <si>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</si>
  <si>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</si>
  <si>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</si>
  <si>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</si>
  <si>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</si>
  <si>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</si>
  <si>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</si>
  <si>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</si>
  <si>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</si>
  <si>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</si>
  <si>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</si>
  <si>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</si>
  <si>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</si>
  <si>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</si>
  <si>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</si>
  <si>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</si>
  <si>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</si>
  <si>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</si>
  <si>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</si>
  <si>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</si>
  <si>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</si>
  <si>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</si>
  <si>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</si>
  <si>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</si>
  <si>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</si>
  <si>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</si>
  <si>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</si>
  <si>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</si>
  <si>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</si>
  <si>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</si>
  <si>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</si>
  <si>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</si>
  <si>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</si>
  <si>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</si>
  <si>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</si>
  <si>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</si>
  <si>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</si>
  <si>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</si>
  <si>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</si>
  <si>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</si>
  <si>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</si>
  <si>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</si>
  <si>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</si>
  <si>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</si>
  <si>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</si>
  <si>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</si>
  <si>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</si>
  <si>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</si>
  <si>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</si>
  <si>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</si>
  <si>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</si>
  <si>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</si>
  <si>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</si>
  <si>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</si>
  <si>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</si>
  <si>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</si>
  <si>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</si>
  <si>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</si>
  <si>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</si>
  <si>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</si>
  <si>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</si>
  <si>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</si>
  <si>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</si>
  <si>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</si>
  <si>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</si>
  <si>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</si>
  <si>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</si>
  <si>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</si>
  <si>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</si>
  <si>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</si>
  <si>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</si>
  <si>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</si>
  <si>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</si>
  <si>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</si>
  <si>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</si>
  <si>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</si>
  <si>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</si>
  <si>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</si>
  <si>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</si>
  <si>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</si>
  <si>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</si>
  <si>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</si>
  <si>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</si>
  <si>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</si>
  <si>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</si>
  <si>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</si>
  <si>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</si>
  <si>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</si>
  <si>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</si>
  <si>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</si>
  <si>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</si>
  <si>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</si>
  <si>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</si>
  <si>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</si>
  <si>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</si>
  <si>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</si>
  <si>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</si>
  <si>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</si>
  <si>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</si>
  <si>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</si>
  <si>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</si>
  <si>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</si>
  <si>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</si>
  <si>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</si>
  <si>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</si>
  <si>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</si>
  <si>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</si>
  <si>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</si>
  <si>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</si>
  <si>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</si>
  <si>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</si>
  <si>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</si>
  <si>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</si>
  <si>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</si>
  <si>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</si>
  <si>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</si>
  <si>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</si>
  <si>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</si>
  <si>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</si>
  <si>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</si>
  <si>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</si>
  <si>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</si>
  <si>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</si>
  <si>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</si>
  <si>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</si>
  <si>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</si>
  <si>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</si>
  <si>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</si>
  <si>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</si>
  <si>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</si>
  <si>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</si>
  <si>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</si>
  <si>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</si>
  <si>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</si>
  <si>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</si>
  <si>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</si>
  <si>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</si>
  <si>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</si>
  <si>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</si>
  <si>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</si>
  <si>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</si>
  <si>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</si>
  <si>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</si>
  <si>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</si>
  <si>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</si>
  <si>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</si>
  <si>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</si>
  <si>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</si>
  <si>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</si>
  <si>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</si>
  <si>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</si>
  <si>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</si>
  <si>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</si>
  <si>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</si>
  <si>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</si>
  <si>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</si>
  <si>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</si>
  <si>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</si>
  <si>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</si>
  <si>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</si>
  <si>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</si>
  <si>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</si>
  <si>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</si>
  <si>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</si>
  <si>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</si>
  <si>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</si>
  <si>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</si>
  <si>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</si>
  <si>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</si>
  <si>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</si>
  <si>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</si>
  <si>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</si>
  <si>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</si>
  <si>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</si>
  <si>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</si>
  <si>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</si>
  <si>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</si>
  <si>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</si>
  <si>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</si>
  <si>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</si>
  <si>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</si>
  <si>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</si>
  <si>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</si>
  <si>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</si>
  <si>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</si>
  <si>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</si>
  <si>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</si>
  <si>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</si>
  <si>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</si>
  <si>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</si>
  <si>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</si>
  <si>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</si>
  <si>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</si>
  <si>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</si>
  <si>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</si>
  <si>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</si>
  <si>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</si>
  <si>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</si>
  <si>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</si>
  <si>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</si>
  <si>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</si>
  <si>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</si>
  <si>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</si>
  <si>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</si>
  <si>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</si>
  <si>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</si>
  <si>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</si>
  <si>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</si>
  <si>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</si>
  <si>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</si>
  <si>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</si>
  <si>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</si>
  <si>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</si>
  <si>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</si>
  <si>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</si>
  <si>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</si>
  <si>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</si>
  <si>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</si>
  <si>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</si>
  <si>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</si>
  <si>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</si>
  <si>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</si>
  <si>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</si>
  <si>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</si>
  <si>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</si>
  <si>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</si>
  <si>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</si>
  <si>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</si>
  <si>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</si>
  <si>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</si>
  <si>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</si>
  <si>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</si>
  <si>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</si>
  <si>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</si>
  <si>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</si>
  <si>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</si>
  <si>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</si>
  <si>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</si>
  <si>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</si>
  <si>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</si>
  <si>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</si>
  <si>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</si>
  <si>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</si>
  <si>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</si>
  <si>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</si>
  <si>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</si>
  <si>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</si>
  <si>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</si>
  <si>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</si>
  <si>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</si>
  <si>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</si>
  <si>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</si>
  <si>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</si>
  <si>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</si>
  <si>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</si>
  <si>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</si>
  <si>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</si>
  <si>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</si>
  <si>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</si>
  <si>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</si>
  <si>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</si>
  <si>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</si>
  <si>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</si>
  <si>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</si>
  <si>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</si>
  <si>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</si>
  <si>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</si>
  <si>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</si>
  <si>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</si>
  <si>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</si>
  <si>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</si>
  <si>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</si>
  <si>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</si>
  <si>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</si>
  <si>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</si>
  <si>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</si>
  <si>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</si>
  <si>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</si>
  <si>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</si>
  <si>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</si>
  <si>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</si>
  <si>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</si>
  <si>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</si>
  <si>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</si>
  <si>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</si>
  <si>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</si>
  <si>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</si>
  <si>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</si>
  <si>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</si>
  <si>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</si>
  <si>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</si>
  <si>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</si>
  <si>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</si>
  <si>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</si>
  <si>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</si>
  <si>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</si>
  <si>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</si>
  <si>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</si>
  <si>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</si>
  <si>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</si>
  <si>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</si>
  <si>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</si>
  <si>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</si>
  <si>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</si>
  <si>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</si>
  <si>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</si>
  <si>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</si>
  <si>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</si>
  <si>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</si>
  <si>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</si>
  <si>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</si>
  <si>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</si>
  <si>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</si>
  <si>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</si>
  <si>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</si>
  <si>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</si>
  <si>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</si>
  <si>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</si>
  <si>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</si>
  <si>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</si>
  <si>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</si>
  <si>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</si>
  <si>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</si>
  <si>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</si>
  <si>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</si>
  <si>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</si>
  <si>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</si>
  <si>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</si>
  <si>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</si>
  <si>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</si>
  <si>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</si>
  <si>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</si>
  <si>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</si>
  <si>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</si>
  <si>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</si>
  <si>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</si>
  <si>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</si>
  <si>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</si>
  <si>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</si>
  <si>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</si>
  <si>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</si>
  <si>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</si>
  <si>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</si>
  <si>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</si>
  <si>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</si>
  <si>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</si>
  <si>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</si>
  <si>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</si>
  <si>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</si>
  <si>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</si>
  <si>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</si>
  <si>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</si>
  <si>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</si>
  <si>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</si>
  <si>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</si>
  <si>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</si>
  <si>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</si>
  <si>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</si>
  <si>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</si>
  <si>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</si>
  <si>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</si>
  <si>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</si>
  <si>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</si>
  <si>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</si>
  <si>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</si>
  <si>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</si>
  <si>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</si>
  <si>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</si>
  <si>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</si>
  <si>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</si>
  <si>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</si>
  <si>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</si>
  <si>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</si>
  <si>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</si>
  <si>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</si>
  <si>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</si>
  <si>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</si>
  <si>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</si>
  <si>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</si>
  <si>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</si>
  <si>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</si>
  <si>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</si>
  <si>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</si>
  <si>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</si>
  <si>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</si>
  <si>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</si>
  <si>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</si>
  <si>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</si>
  <si>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</si>
  <si>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</si>
  <si>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</si>
  <si>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</si>
  <si>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</si>
  <si>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</si>
  <si>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</si>
  <si>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</si>
  <si>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</si>
  <si>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</si>
  <si>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</si>
  <si>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</si>
  <si>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</si>
  <si>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</si>
  <si>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</si>
  <si>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</si>
  <si>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</si>
  <si>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</si>
  <si>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</si>
  <si>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</si>
  <si>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</si>
  <si>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</si>
  <si>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</si>
  <si>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</si>
  <si>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</si>
  <si>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</si>
  <si>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</si>
  <si>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</si>
  <si>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</si>
  <si>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</si>
  <si>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</si>
  <si>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</si>
  <si>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</si>
  <si>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</si>
  <si>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</si>
  <si>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</si>
  <si>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</si>
  <si>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</si>
  <si>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</si>
  <si>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</si>
  <si>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</si>
  <si>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</si>
  <si>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</si>
  <si>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</si>
  <si>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</si>
  <si>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</si>
  <si>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</si>
  <si>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</si>
  <si>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</si>
  <si>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</si>
  <si>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</si>
  <si>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</si>
  <si>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</si>
  <si>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</si>
  <si>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</si>
  <si>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</si>
  <si>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</si>
  <si>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</si>
  <si>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</si>
  <si>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</si>
  <si>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</si>
  <si>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</si>
  <si>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</si>
  <si>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</si>
  <si>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</si>
  <si>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</si>
  <si>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</si>
  <si>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</si>
  <si>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</si>
  <si>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</si>
  <si>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</si>
  <si>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</si>
  <si>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</si>
  <si>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</si>
  <si>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</si>
  <si>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</si>
  <si>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</si>
  <si>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</si>
  <si>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</si>
  <si>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</si>
  <si>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</si>
  <si>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</si>
  <si>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</si>
  <si>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</si>
  <si>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</si>
  <si>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</si>
  <si>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</si>
  <si>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</si>
  <si>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</si>
  <si>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</si>
  <si>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</si>
  <si>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</si>
  <si>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</si>
  <si>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</si>
  <si>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</si>
  <si>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</si>
  <si>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</si>
  <si>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</si>
  <si>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</si>
  <si>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</si>
  <si>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</si>
  <si>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</si>
  <si>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</si>
  <si>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</si>
  <si>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</si>
  <si>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</si>
  <si>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</si>
  <si>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</si>
  <si>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</si>
  <si>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</si>
  <si>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</si>
  <si>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</si>
  <si>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</si>
  <si>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</si>
  <si>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</si>
  <si>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</si>
  <si>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</si>
  <si>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</si>
  <si>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</si>
  <si>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</si>
  <si>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</si>
  <si>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</si>
  <si>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</si>
  <si>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</si>
  <si>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</si>
  <si>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</si>
  <si>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</si>
  <si>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</si>
  <si>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</si>
  <si>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</si>
  <si>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</si>
  <si>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</si>
  <si>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</si>
  <si>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</si>
  <si>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</si>
  <si>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</si>
  <si>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</si>
  <si>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</si>
  <si>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</si>
  <si>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</si>
  <si>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</si>
  <si>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</si>
  <si>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</si>
  <si>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</si>
  <si>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</si>
  <si>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</si>
  <si>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</si>
  <si>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</si>
  <si>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</si>
  <si>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</si>
  <si>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</si>
  <si>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</si>
  <si>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</si>
  <si>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</si>
  <si>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</si>
  <si>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</si>
  <si>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</si>
  <si>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</si>
  <si>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</si>
  <si>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</si>
  <si>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</si>
  <si>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</si>
  <si>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</si>
  <si>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</si>
  <si>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</si>
  <si>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</si>
  <si>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</si>
  <si>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</si>
  <si>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</si>
  <si>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</si>
  <si>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</si>
  <si>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</si>
  <si>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</si>
  <si>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</si>
  <si>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</si>
  <si>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</si>
  <si>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</si>
  <si>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</si>
  <si>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</si>
  <si>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</si>
  <si>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</si>
  <si>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</si>
  <si>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</si>
  <si>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</si>
  <si>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</si>
  <si>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</si>
  <si>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</si>
  <si>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</si>
  <si>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</si>
  <si>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</si>
  <si>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</si>
  <si>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</si>
  <si>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</si>
  <si>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</si>
  <si>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</si>
  <si>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</si>
  <si>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</si>
  <si>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</si>
  <si>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</si>
  <si>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</si>
  <si>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</si>
  <si>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</si>
  <si>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</si>
  <si>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</si>
  <si>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</si>
  <si>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</si>
  <si>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</si>
  <si>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</si>
  <si>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</si>
  <si>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</si>
  <si>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</si>
  <si>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</si>
  <si>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</si>
  <si>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</si>
  <si>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</si>
  <si>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</si>
  <si>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</si>
  <si>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</si>
  <si>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</si>
  <si>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</si>
  <si>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</si>
  <si>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</si>
  <si>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</si>
  <si>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</si>
  <si>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</si>
  <si>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</si>
  <si>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</si>
  <si>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</si>
  <si>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</si>
  <si>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</si>
  <si>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</si>
  <si>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</si>
  <si>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</si>
  <si>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</si>
  <si>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</si>
  <si>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</si>
  <si>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</si>
  <si>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</si>
  <si>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</si>
  <si>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</si>
  <si>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</si>
  <si>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</si>
  <si>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</si>
  <si>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</si>
  <si>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</si>
  <si>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</si>
  <si>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</si>
  <si>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</si>
  <si>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</si>
  <si>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</si>
  <si>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</si>
  <si>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</si>
  <si>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</si>
  <si>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</si>
  <si>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</si>
  <si>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</si>
  <si>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</si>
  <si>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</si>
  <si>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</si>
  <si>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</si>
  <si>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</si>
  <si>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</si>
  <si>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</si>
  <si>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</si>
  <si>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</si>
  <si>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</si>
  <si>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</si>
  <si>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</si>
  <si>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</si>
  <si>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</si>
  <si>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</si>
  <si>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</si>
  <si>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</si>
  <si>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</si>
  <si>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</si>
  <si>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</si>
  <si>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</si>
  <si>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</si>
  <si>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</si>
  <si>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</si>
  <si>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</si>
  <si>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</si>
  <si>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</si>
  <si>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</si>
  <si>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</si>
  <si>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</si>
  <si>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</si>
  <si>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</si>
  <si>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</si>
  <si>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</si>
  <si>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</si>
  <si>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</si>
  <si>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</si>
  <si>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</si>
  <si>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</si>
  <si>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</si>
  <si>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</si>
  <si>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</si>
  <si>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</si>
  <si>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</si>
  <si>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</si>
  <si>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</si>
  <si>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</si>
  <si>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</si>
  <si>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</si>
  <si>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</si>
  <si>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</si>
  <si>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</si>
  <si>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</si>
  <si>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</si>
  <si>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</si>
  <si>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</si>
  <si>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</si>
  <si>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</si>
  <si>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</si>
  <si>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</si>
  <si>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</si>
  <si>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</si>
  <si>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</si>
  <si>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</si>
  <si>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</si>
  <si>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</si>
  <si>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</si>
  <si>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</si>
  <si>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</si>
  <si>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</si>
  <si>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</si>
  <si>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</si>
  <si>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</si>
  <si>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</si>
  <si>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</si>
  <si>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</si>
  <si>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</si>
  <si>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</si>
  <si>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</si>
  <si>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</si>
  <si>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</si>
  <si>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</si>
  <si>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</si>
  <si>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</si>
  <si>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</si>
  <si>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</si>
  <si>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</si>
  <si>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</si>
  <si>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</si>
  <si>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</si>
  <si>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</si>
  <si>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</si>
  <si>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</si>
  <si>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</si>
  <si>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</si>
  <si>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</si>
  <si>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</si>
  <si>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</si>
  <si>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</si>
  <si>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</si>
  <si>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</si>
  <si>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</si>
  <si>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</si>
  <si>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</si>
  <si>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</si>
  <si>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</si>
  <si>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</si>
  <si>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</si>
  <si>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</si>
  <si>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</si>
  <si>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</si>
  <si>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</si>
  <si>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</si>
  <si>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</si>
  <si>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</si>
  <si>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</si>
  <si>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</si>
  <si>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</si>
  <si>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</si>
  <si>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</si>
  <si>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</si>
  <si>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</si>
  <si>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</si>
  <si>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</si>
  <si>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</si>
  <si>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</si>
  <si>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</si>
  <si>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</si>
  <si>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</si>
  <si>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</si>
  <si>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</si>
  <si>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</si>
  <si>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</si>
  <si>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</si>
  <si>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</si>
  <si>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</si>
  <si>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</si>
  <si>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</si>
  <si>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</si>
  <si>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</si>
  <si>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</si>
  <si>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</si>
  <si>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</si>
  <si>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</si>
  <si>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</si>
  <si>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</si>
  <si>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</si>
  <si>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</si>
  <si>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</si>
  <si>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</si>
  <si>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</si>
  <si>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</si>
  <si>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</si>
  <si>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</si>
  <si>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</si>
  <si>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</si>
  <si>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</si>
  <si>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</si>
  <si>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</si>
  <si>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</si>
  <si>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</si>
  <si>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</si>
  <si>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</si>
  <si>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</si>
  <si>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</si>
  <si>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</si>
  <si>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</si>
  <si>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</si>
  <si>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</si>
  <si>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</si>
  <si>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</si>
  <si>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</si>
  <si>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</si>
  <si>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</si>
  <si>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</si>
  <si>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</si>
  <si>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</si>
  <si>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</si>
  <si>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</si>
  <si>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</si>
  <si>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</si>
  <si>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</si>
  <si>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</si>
  <si>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</si>
  <si>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</si>
  <si>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</si>
  <si>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</si>
  <si>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</si>
  <si>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</si>
  <si>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</si>
  <si>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</si>
  <si>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</si>
  <si>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</si>
  <si>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</si>
  <si>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</si>
  <si>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</si>
  <si>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</si>
  <si>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</si>
  <si>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</si>
  <si>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</si>
  <si>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</si>
  <si>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</si>
  <si>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</si>
  <si>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</si>
  <si>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</si>
  <si>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</si>
  <si>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</si>
  <si>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</si>
  <si>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</si>
  <si>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</si>
  <si>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</si>
  <si>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</si>
  <si>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</si>
  <si>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</si>
  <si>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</si>
  <si>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</si>
  <si>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</si>
  <si>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</si>
  <si>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</si>
  <si>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</si>
  <si>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</si>
  <si>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</si>
  <si>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</si>
  <si>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</si>
  <si>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</si>
  <si>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</si>
  <si>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</si>
  <si>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</si>
  <si>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</si>
  <si>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</si>
  <si>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</si>
  <si>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</si>
  <si>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</si>
  <si>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</si>
  <si>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</si>
  <si>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</si>
  <si>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</si>
  <si>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</si>
  <si>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</si>
  <si>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</si>
  <si>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</si>
  <si>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</si>
  <si>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</si>
  <si>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</si>
  <si>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</si>
  <si>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</si>
  <si>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</si>
  <si>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</si>
  <si>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</si>
  <si>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</si>
  <si>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</si>
  <si>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</si>
  <si>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</si>
  <si>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</si>
  <si>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</si>
  <si>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</si>
  <si>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</si>
  <si>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</si>
  <si>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</si>
  <si>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</si>
  <si>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</si>
  <si>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</si>
  <si>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</si>
  <si>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</si>
  <si>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</si>
  <si>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</si>
  <si>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</si>
  <si>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</si>
  <si>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</si>
  <si>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</si>
  <si>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</si>
  <si>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</si>
  <si>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</si>
  <si>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</si>
  <si>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</si>
  <si>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</si>
  <si>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</si>
  <si>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</si>
  <si>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</si>
  <si>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</si>
  <si>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</si>
  <si>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</si>
  <si>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</si>
  <si>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</si>
  <si>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</si>
  <si>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</si>
  <si>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</si>
  <si>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</si>
  <si>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</si>
  <si>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</si>
  <si>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</si>
  <si>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</si>
  <si>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</si>
  <si>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</si>
  <si>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</si>
  <si>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</si>
  <si>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</si>
  <si>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</si>
  <si>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</si>
  <si>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</si>
  <si>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</si>
  <si>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</si>
  <si>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</si>
  <si>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</si>
  <si>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</si>
  <si>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</si>
  <si>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</si>
  <si>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</si>
  <si>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</si>
  <si>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</si>
  <si>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</si>
  <si>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</si>
  <si>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</si>
  <si>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</si>
  <si>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</si>
  <si>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</si>
  <si>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</si>
  <si>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</si>
  <si>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</si>
  <si>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</si>
  <si>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</si>
  <si>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</si>
  <si>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</si>
  <si>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</si>
  <si>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</si>
  <si>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</si>
  <si>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</si>
  <si>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</si>
  <si>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</si>
  <si>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</si>
  <si>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</si>
  <si>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</si>
  <si>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</si>
  <si>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</si>
  <si>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</si>
  <si>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</si>
  <si>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</si>
  <si>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</si>
  <si>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</si>
  <si>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</si>
  <si>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</si>
  <si>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</si>
  <si>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</si>
  <si>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</si>
  <si>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</si>
  <si>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</si>
  <si>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</si>
  <si>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</si>
  <si>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</si>
  <si>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</si>
  <si>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</si>
  <si>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</si>
  <si>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</si>
  <si>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</si>
  <si>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</si>
  <si>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</si>
  <si>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</si>
  <si>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</si>
  <si>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</si>
  <si>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</si>
  <si>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</si>
  <si>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</si>
  <si>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</si>
  <si>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</si>
  <si>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</si>
  <si>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</si>
  <si>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</si>
  <si>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</si>
  <si>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</si>
  <si>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</si>
  <si>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</si>
  <si>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</si>
  <si>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</si>
  <si>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</si>
  <si>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</si>
  <si>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</si>
  <si>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</si>
  <si>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</si>
  <si>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</si>
  <si>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</si>
  <si>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</si>
  <si>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</si>
  <si>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</si>
  <si>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</si>
  <si>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</si>
  <si>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</si>
  <si>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</si>
  <si>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</si>
  <si>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</si>
  <si>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</si>
  <si>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</si>
  <si>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</si>
  <si>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</si>
  <si>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</si>
  <si>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</si>
  <si>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</si>
  <si>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</si>
  <si>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</si>
  <si>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</si>
  <si>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</si>
  <si>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</si>
  <si>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</si>
  <si>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</si>
  <si>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</si>
  <si>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</si>
  <si>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</si>
  <si>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</si>
  <si>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</si>
  <si>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</si>
  <si>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</si>
  <si>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</si>
  <si>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</si>
  <si>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</si>
  <si>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</si>
  <si>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</si>
  <si>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</si>
  <si>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</si>
  <si>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</si>
  <si>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</si>
  <si>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</si>
  <si>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</si>
  <si>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</si>
  <si>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</si>
  <si>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</si>
  <si>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</si>
  <si>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</si>
  <si>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</si>
  <si>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</si>
  <si>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</si>
  <si>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</si>
  <si>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</si>
  <si>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</si>
  <si>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</si>
  <si>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</si>
  <si>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</si>
  <si>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</si>
  <si>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</si>
  <si>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</si>
  <si>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</si>
  <si>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</si>
  <si>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</si>
  <si>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</si>
  <si>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</si>
  <si>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</si>
  <si>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</si>
  <si>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</si>
  <si>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</si>
  <si>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</si>
  <si>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</si>
  <si>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</si>
  <si>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</si>
  <si>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</si>
  <si>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</si>
  <si>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</si>
  <si>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</si>
  <si>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</si>
  <si>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</si>
  <si>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</si>
  <si>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</si>
  <si>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</si>
  <si>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</si>
  <si>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</si>
  <si>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</si>
  <si>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</si>
  <si>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</si>
  <si>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</si>
  <si>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</si>
  <si>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</si>
  <si>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</si>
  <si>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</si>
  <si>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</si>
  <si>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</si>
  <si>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</si>
  <si>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</si>
  <si>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</si>
  <si>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</si>
  <si>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</si>
  <si>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</si>
  <si>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</si>
  <si>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</si>
  <si>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</si>
  <si>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</si>
  <si>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</si>
  <si>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</si>
  <si>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</si>
  <si>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</si>
  <si>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</si>
  <si>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</si>
  <si>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</si>
  <si>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</si>
  <si>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</si>
  <si>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</si>
  <si>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</si>
  <si>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</si>
  <si>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</si>
  <si>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</si>
  <si>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</si>
  <si>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</si>
  <si>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</si>
  <si>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</si>
  <si>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</si>
  <si>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</si>
  <si>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</si>
  <si>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</si>
  <si>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</si>
  <si>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</si>
  <si>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</si>
  <si>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</si>
  <si>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</si>
  <si>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</si>
  <si>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</si>
  <si>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</si>
  <si>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</si>
  <si>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</si>
  <si>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</si>
  <si>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</si>
  <si>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</si>
  <si>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</si>
  <si>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</si>
  <si>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</si>
  <si>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</si>
  <si>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</si>
  <si>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</si>
  <si>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</si>
  <si>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</si>
  <si>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</si>
  <si>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</si>
  <si>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</si>
  <si>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</si>
  <si>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</si>
  <si>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</si>
  <si>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</si>
  <si>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</si>
  <si>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</si>
  <si>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</si>
  <si>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</si>
  <si>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</si>
  <si>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</si>
  <si>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</si>
  <si>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</si>
  <si>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</si>
  <si>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</si>
  <si>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</si>
  <si>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</si>
  <si>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</si>
  <si>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</si>
  <si>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</si>
  <si>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</si>
  <si>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</si>
  <si>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</si>
  <si>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</si>
  <si>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</si>
  <si>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</si>
  <si>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</si>
  <si>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</si>
  <si>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</si>
  <si>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</si>
  <si>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</si>
  <si>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</si>
  <si>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</si>
  <si>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</si>
  <si>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</si>
  <si>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</si>
  <si>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</si>
  <si>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</si>
  <si>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</si>
  <si>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</si>
  <si>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</si>
  <si>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</si>
  <si>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</si>
  <si>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</si>
  <si>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</si>
  <si>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</si>
  <si>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</si>
  <si>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</si>
  <si>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</si>
  <si>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</si>
  <si>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</si>
  <si>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</si>
  <si>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</si>
  <si>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</si>
  <si>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</si>
  <si>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</si>
  <si>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</si>
  <si>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</si>
  <si>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</si>
  <si>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</si>
  <si>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</si>
  <si>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</si>
  <si>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</si>
  <si>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</si>
  <si>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</si>
  <si>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</si>
  <si>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</si>
  <si>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</si>
  <si>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</si>
  <si>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</si>
  <si>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</si>
  <si>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</si>
  <si>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</si>
  <si>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</si>
  <si>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</si>
  <si>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</si>
  <si>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</si>
  <si>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</si>
  <si>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</si>
  <si>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</si>
  <si>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</si>
  <si>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</si>
  <si>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</si>
  <si>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</si>
  <si>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</si>
  <si>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</si>
  <si>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</si>
  <si>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</si>
  <si>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</si>
  <si>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</si>
  <si>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</si>
  <si>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</si>
  <si>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</si>
  <si>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</si>
  <si>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</si>
  <si>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</si>
  <si>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</si>
  <si>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</si>
  <si>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</si>
  <si>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</si>
  <si>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</si>
  <si>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</si>
  <si>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</si>
  <si>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</si>
  <si>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</si>
  <si>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</si>
  <si>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</si>
  <si>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</si>
  <si>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</si>
  <si>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</si>
  <si>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</si>
  <si>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</si>
  <si>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</si>
  <si>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</si>
  <si>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</si>
  <si>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</si>
  <si>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</si>
  <si>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</si>
  <si>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</si>
  <si>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</si>
  <si>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</si>
  <si>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</si>
  <si>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</si>
  <si>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</si>
  <si>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</si>
  <si>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</si>
  <si>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</si>
  <si>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</si>
  <si>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</si>
  <si>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</si>
  <si>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</si>
  <si>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</si>
  <si>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</si>
  <si>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</si>
  <si>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</si>
  <si>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</si>
  <si>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</si>
  <si>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</si>
  <si>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</si>
  <si>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</si>
  <si>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</si>
  <si>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</si>
  <si>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</si>
  <si>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</si>
  <si>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</si>
  <si>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</si>
  <si>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</si>
  <si>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</si>
  <si>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</si>
  <si>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</si>
  <si>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</si>
  <si>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</si>
  <si>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</si>
  <si>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</si>
  <si>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</si>
  <si>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</si>
  <si>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</si>
  <si>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</si>
  <si>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</si>
  <si>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</si>
  <si>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</si>
  <si>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</si>
  <si>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</si>
  <si>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</si>
  <si>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</si>
  <si>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</si>
  <si>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</si>
  <si>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</si>
  <si>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</si>
  <si>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</si>
  <si>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</si>
  <si>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</si>
  <si>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</si>
  <si>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</si>
  <si>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</si>
  <si>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</si>
  <si>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</si>
  <si>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</si>
  <si>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</si>
  <si>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</si>
  <si>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</si>
  <si>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</si>
  <si>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</si>
  <si>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</si>
  <si>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</si>
  <si>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</si>
  <si>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</si>
  <si>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</si>
  <si>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</si>
  <si>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</si>
  <si>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</si>
  <si>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</si>
  <si>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</si>
  <si>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</si>
  <si>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</si>
  <si>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</si>
  <si>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</si>
  <si>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</si>
  <si>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</si>
  <si>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</si>
  <si>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</si>
  <si>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</si>
  <si>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</si>
  <si>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</si>
  <si>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</si>
  <si>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</si>
  <si>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</si>
  <si>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</si>
  <si>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</si>
  <si>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</si>
  <si>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</si>
  <si>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</si>
  <si>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</si>
  <si>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</si>
  <si>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</si>
  <si>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</si>
  <si>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</si>
  <si>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</si>
  <si>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</si>
  <si>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</si>
  <si>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</si>
  <si>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</si>
  <si>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</si>
  <si>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</si>
  <si>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</si>
  <si>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</si>
  <si>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</si>
  <si>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</si>
  <si>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</si>
  <si>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</si>
  <si>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</si>
  <si>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</si>
  <si>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</si>
  <si>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</si>
  <si>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</si>
  <si>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</si>
  <si>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</si>
  <si>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</si>
  <si>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</si>
  <si>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</si>
  <si>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</si>
  <si>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</si>
  <si>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</si>
  <si>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</si>
  <si>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</si>
  <si>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</si>
  <si>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</si>
  <si>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</si>
  <si>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</si>
  <si>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</si>
  <si>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</si>
  <si>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</si>
  <si>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</si>
  <si>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</si>
  <si>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</si>
  <si>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</si>
  <si>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</si>
  <si>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</si>
  <si>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</si>
  <si>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</si>
  <si>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</si>
  <si>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</si>
  <si>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</si>
  <si>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</si>
  <si>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</si>
  <si>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</si>
  <si>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</si>
  <si>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</si>
  <si>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</si>
  <si>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</si>
  <si>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</si>
  <si>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</si>
  <si>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</si>
  <si>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</si>
  <si>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</si>
  <si>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</si>
  <si>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</si>
  <si>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</si>
  <si>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</si>
  <si>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</si>
  <si>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</si>
  <si>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</si>
  <si>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</si>
  <si>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</si>
  <si>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</si>
  <si>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</si>
  <si>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</si>
  <si>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</si>
  <si>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</si>
  <si>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</si>
  <si>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</si>
  <si>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</si>
  <si>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</si>
  <si>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</si>
  <si>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</si>
  <si>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</si>
  <si>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</si>
  <si>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</si>
  <si>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</si>
  <si>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</si>
  <si>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</si>
  <si>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</si>
  <si>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</si>
  <si>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</si>
  <si>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</si>
  <si>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</si>
  <si>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</si>
  <si>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</si>
  <si>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</si>
  <si>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</si>
  <si>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</si>
  <si>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</si>
  <si>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</si>
  <si>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</si>
  <si>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</si>
  <si>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</si>
  <si>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</si>
  <si>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</si>
  <si>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</si>
  <si>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</si>
  <si>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</si>
  <si>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</si>
  <si>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</si>
  <si>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</si>
  <si>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</si>
  <si>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</si>
  <si>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</si>
  <si>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</si>
  <si>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</si>
  <si>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</si>
  <si>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</si>
  <si>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</si>
  <si>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</si>
  <si>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</si>
  <si>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</si>
  <si>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</si>
  <si>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</si>
  <si>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</si>
  <si>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</si>
  <si>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</si>
  <si>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</si>
  <si>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</si>
  <si>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</si>
  <si>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</si>
  <si>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</si>
  <si>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</si>
  <si>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</si>
  <si>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</si>
  <si>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</si>
  <si>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</si>
  <si>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</si>
  <si>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</si>
  <si>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</si>
  <si>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</si>
  <si>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</si>
  <si>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</si>
  <si>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</si>
  <si>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</si>
  <si>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</si>
  <si>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</si>
  <si>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</si>
  <si>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</si>
  <si>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</si>
  <si>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</si>
  <si>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</si>
  <si>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</si>
  <si>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</si>
  <si>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</si>
  <si>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</si>
  <si>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</si>
  <si>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</si>
  <si>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</si>
  <si>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</si>
  <si>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</si>
  <si>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</si>
  <si>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</si>
  <si>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</si>
  <si>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</si>
  <si>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</si>
  <si>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</si>
  <si>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</si>
  <si>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</si>
  <si>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</si>
  <si>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</si>
  <si>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</si>
  <si>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</si>
  <si>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</si>
  <si>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</si>
  <si>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</si>
  <si>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</si>
  <si>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</si>
  <si>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</si>
  <si>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</si>
  <si>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</si>
  <si>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</si>
  <si>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</si>
  <si>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</si>
  <si>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</si>
  <si>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</si>
  <si>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</si>
  <si>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</si>
  <si>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</si>
  <si>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</si>
  <si>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</si>
  <si>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</si>
  <si>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</si>
  <si>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</si>
  <si>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</si>
  <si>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</si>
  <si>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</si>
  <si>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</si>
  <si>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</si>
  <si>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</si>
  <si>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</si>
  <si>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</si>
  <si>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</si>
  <si>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</si>
  <si>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</si>
  <si>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</si>
  <si>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</si>
  <si>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</si>
  <si>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</si>
  <si>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</si>
  <si>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</si>
  <si>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</si>
  <si>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</si>
  <si>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</si>
  <si>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</si>
  <si>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</si>
  <si>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</si>
  <si>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</si>
  <si>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</si>
  <si>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</si>
  <si>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</si>
  <si>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</si>
  <si>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</si>
  <si>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</si>
  <si>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</si>
  <si>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</si>
  <si>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</si>
  <si>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</si>
  <si>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</si>
  <si>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</si>
  <si>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</si>
  <si>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</si>
  <si>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</si>
  <si>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</si>
  <si>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</si>
  <si>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</si>
  <si>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</si>
  <si>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</si>
  <si>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</si>
  <si>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</si>
  <si>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</si>
  <si>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</si>
  <si>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</si>
  <si>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</si>
  <si>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</si>
  <si>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</si>
  <si>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</si>
  <si>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</si>
  <si>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</si>
  <si>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</si>
  <si>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</si>
  <si>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</si>
  <si>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</si>
  <si>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</si>
  <si>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</si>
  <si>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</si>
  <si>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</si>
  <si>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</si>
  <si>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</si>
  <si>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</si>
  <si>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</si>
  <si>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</si>
  <si>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</si>
  <si>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</si>
  <si>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</si>
  <si>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</si>
  <si>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</si>
  <si>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</si>
  <si>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</si>
  <si>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</si>
  <si>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</si>
  <si>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</si>
  <si>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</si>
  <si>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</si>
  <si>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</si>
  <si>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</si>
  <si>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</si>
  <si>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</si>
  <si>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</si>
  <si>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</si>
  <si>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</si>
  <si>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</si>
  <si>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</si>
  <si>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</si>
  <si>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</si>
  <si>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</si>
  <si>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</si>
  <si>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</si>
  <si>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</si>
  <si>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</si>
  <si>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</si>
  <si>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</si>
  <si>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</si>
  <si>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</si>
  <si>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</si>
  <si>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</si>
  <si>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</si>
  <si>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</si>
  <si>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</si>
  <si>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</si>
  <si>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</si>
  <si>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</si>
  <si>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</si>
  <si>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</si>
  <si>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</si>
  <si>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</si>
  <si>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</si>
  <si>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</si>
  <si>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</si>
  <si>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</si>
  <si>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</si>
  <si>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</si>
  <si>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</si>
  <si>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</si>
  <si>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</si>
  <si>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</si>
  <si>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</si>
  <si>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</si>
  <si>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</si>
  <si>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</si>
  <si>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</si>
  <si>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</si>
  <si>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</si>
  <si>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</si>
  <si>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</si>
  <si>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</si>
  <si>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</si>
  <si>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</si>
  <si>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</si>
  <si>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</si>
  <si>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</si>
  <si>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</si>
  <si>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</si>
  <si>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</si>
  <si>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</si>
  <si>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</si>
  <si>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</si>
  <si>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</si>
  <si>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</si>
  <si>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</si>
  <si>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</si>
  <si>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</si>
  <si>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</si>
  <si>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</si>
  <si>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</si>
  <si>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</si>
  <si>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</si>
  <si>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</si>
  <si>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</si>
  <si>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</si>
  <si>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</si>
  <si>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</si>
  <si>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</si>
  <si>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</si>
  <si>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</si>
  <si>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</si>
  <si>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</si>
  <si>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</si>
  <si>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</si>
  <si>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</si>
  <si>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</si>
  <si>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</si>
  <si>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</si>
  <si>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</si>
  <si>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</si>
  <si>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</si>
  <si>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</si>
  <si>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</si>
  <si>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</si>
  <si>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</si>
  <si>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</si>
  <si>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</si>
  <si>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</si>
  <si>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</si>
  <si>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</si>
  <si>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</si>
  <si>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</si>
  <si>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</si>
  <si>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</si>
  <si>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</si>
  <si>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</si>
  <si>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</si>
  <si>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</si>
  <si>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</si>
  <si>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</si>
  <si>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</si>
  <si>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</si>
  <si>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</si>
  <si>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</si>
  <si>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</si>
  <si>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</si>
  <si>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</si>
  <si>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</si>
  <si>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</si>
  <si>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</si>
  <si>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</si>
  <si>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</si>
  <si>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</si>
  <si>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</si>
  <si>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</si>
  <si>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</si>
  <si>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</si>
  <si>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</si>
  <si>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</si>
  <si>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</si>
  <si>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</si>
  <si>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</si>
  <si>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</si>
  <si>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</si>
  <si>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</si>
  <si>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</si>
  <si>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</si>
  <si>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</si>
  <si>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</si>
  <si>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</si>
  <si>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</si>
  <si>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</si>
  <si>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</si>
  <si>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</si>
  <si>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</si>
  <si>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</si>
  <si>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</si>
  <si>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</si>
  <si>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</si>
  <si>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</si>
  <si>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</si>
  <si>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</si>
  <si>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</si>
  <si>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</si>
  <si>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</si>
  <si>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</si>
  <si>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</si>
  <si>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</si>
  <si>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</si>
  <si>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</si>
  <si>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</si>
  <si>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</si>
  <si>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</si>
  <si>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</si>
  <si>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</si>
  <si>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</si>
  <si>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</si>
  <si>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</si>
  <si>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</si>
  <si>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</si>
  <si>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</si>
  <si>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</si>
  <si>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</si>
  <si>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</si>
  <si>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</si>
  <si>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</si>
  <si>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</si>
  <si>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</si>
  <si>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</si>
  <si>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</si>
  <si>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</si>
  <si>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</si>
  <si>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</si>
  <si>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</si>
  <si>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</si>
  <si>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</si>
  <si>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</si>
  <si>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</si>
  <si>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</si>
  <si>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</si>
  <si>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</si>
  <si>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</si>
  <si>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</si>
  <si>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</si>
  <si>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</si>
  <si>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</si>
  <si>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</si>
  <si>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</si>
  <si>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</si>
  <si>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</si>
  <si>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</si>
  <si>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</si>
  <si>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</si>
  <si>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</si>
  <si>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</si>
  <si>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</si>
  <si>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</si>
  <si>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</si>
  <si>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</si>
  <si>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</si>
  <si>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</si>
  <si>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</si>
  <si>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</si>
  <si>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</si>
  <si>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</si>
  <si>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</si>
  <si>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</si>
  <si>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</si>
  <si>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</si>
  <si>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</si>
  <si>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</si>
  <si>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</si>
  <si>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</si>
  <si>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</si>
  <si>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</si>
  <si>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</si>
  <si>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</si>
  <si>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</si>
  <si>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</si>
  <si>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</si>
  <si>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</si>
  <si>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</si>
  <si>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</si>
  <si>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</si>
  <si>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</si>
  <si>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</si>
  <si>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</si>
  <si>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</si>
  <si>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</si>
  <si>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</si>
  <si>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</si>
  <si>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</si>
  <si>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</si>
  <si>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</si>
  <si>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</si>
  <si>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</si>
  <si>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</si>
  <si>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</si>
  <si>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</si>
  <si>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</si>
  <si>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</si>
  <si>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</si>
  <si>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</si>
  <si>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</si>
  <si>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</si>
  <si>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</si>
  <si>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</si>
  <si>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</si>
  <si>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</si>
  <si>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</si>
  <si>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</si>
  <si>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</si>
  <si>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</si>
  <si>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</si>
  <si>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</si>
  <si>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</si>
  <si>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</si>
  <si>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</si>
  <si>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</si>
  <si>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</si>
  <si>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</si>
  <si>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</si>
  <si>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</si>
  <si>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</si>
  <si>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</si>
  <si>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</si>
  <si>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</si>
  <si>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</si>
  <si>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</si>
  <si>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</si>
  <si>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</si>
  <si>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</si>
  <si>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</si>
  <si>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</si>
  <si>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</si>
  <si>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</si>
  <si>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</si>
  <si>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</si>
  <si>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</si>
  <si>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</si>
  <si>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</si>
  <si>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</si>
  <si>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</si>
  <si>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</si>
  <si>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</si>
  <si>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</si>
  <si>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</si>
  <si>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</si>
  <si>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</si>
  <si>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</si>
  <si>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</si>
  <si>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</si>
  <si>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</si>
  <si>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</si>
  <si>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</si>
  <si>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</si>
  <si>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</si>
  <si>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</si>
  <si>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</si>
  <si>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</si>
  <si>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</si>
  <si>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</si>
  <si>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</si>
  <si>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</si>
  <si>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</si>
  <si>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</si>
  <si>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</si>
  <si>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</si>
  <si>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</si>
  <si>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</si>
  <si>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</si>
  <si>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</si>
  <si>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</si>
  <si>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</si>
  <si>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</si>
  <si>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</si>
  <si>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</si>
  <si>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</si>
  <si>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</si>
  <si>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</si>
  <si>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</si>
  <si>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</si>
  <si>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</si>
  <si>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</si>
  <si>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</si>
  <si>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</si>
  <si>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</si>
  <si>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</si>
  <si>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</si>
  <si>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</si>
  <si>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</si>
  <si>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</si>
  <si>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</si>
  <si>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</si>
  <si>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</si>
  <si>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</si>
  <si>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</si>
  <si>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</si>
  <si>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</si>
  <si>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</si>
  <si>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</si>
  <si>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</si>
  <si>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</si>
  <si>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</si>
  <si>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</si>
  <si>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</si>
  <si>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</si>
  <si>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</si>
  <si>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</si>
  <si>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</si>
  <si>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</si>
  <si>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</si>
  <si>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</si>
  <si>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</si>
  <si>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</si>
  <si>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</si>
  <si>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</si>
  <si>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</si>
  <si>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</si>
  <si>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</si>
  <si>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</si>
  <si>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</si>
  <si>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</si>
  <si>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</si>
  <si>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</si>
  <si>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</si>
  <si>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</si>
  <si>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</si>
  <si>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</si>
  <si>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</si>
  <si>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</si>
  <si>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</si>
  <si>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</si>
  <si>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</si>
  <si>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</si>
  <si>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</si>
  <si>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</si>
  <si>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</si>
  <si>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</si>
  <si>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</si>
  <si>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</si>
  <si>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</si>
  <si>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</si>
  <si>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</si>
  <si>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</si>
  <si>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</si>
  <si>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</si>
  <si>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</si>
  <si>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</si>
  <si>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</si>
  <si>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</si>
  <si>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</si>
  <si>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</si>
  <si>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</si>
  <si>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</si>
  <si>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</si>
  <si>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</si>
  <si>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</si>
  <si>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</si>
  <si>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</si>
  <si>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</si>
  <si>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</si>
  <si>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</si>
  <si>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</si>
  <si>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</si>
  <si>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</si>
  <si>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</si>
  <si>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</si>
  <si>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</si>
  <si>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</si>
  <si>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</si>
  <si>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</si>
  <si>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</si>
  <si>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</si>
  <si>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</si>
  <si>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</si>
  <si>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</si>
  <si>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</si>
  <si>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</si>
  <si>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</si>
  <si>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</si>
  <si>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</si>
  <si>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</si>
  <si>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</si>
  <si>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</si>
  <si>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</si>
  <si>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</si>
  <si>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</si>
  <si>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</si>
  <si>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</si>
  <si>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</si>
  <si>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</si>
  <si>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</si>
  <si>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</si>
  <si>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</si>
  <si>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</si>
  <si>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</si>
  <si>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</si>
  <si>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</si>
  <si>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</si>
  <si>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</si>
  <si>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</si>
  <si>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</si>
  <si>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</si>
  <si>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</si>
  <si>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</si>
  <si>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</si>
  <si>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</si>
  <si>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</si>
  <si>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</si>
  <si>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</si>
  <si>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</si>
  <si>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</si>
  <si>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</si>
  <si>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</si>
  <si>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</si>
  <si>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</si>
  <si>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</si>
  <si>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</si>
  <si>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</si>
  <si>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</si>
  <si>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</si>
  <si>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</si>
  <si>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</si>
  <si>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</si>
  <si>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</si>
  <si>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</si>
  <si>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</si>
  <si>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</si>
  <si>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</si>
  <si>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</si>
  <si>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</si>
  <si>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</si>
  <si>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</si>
  <si>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</si>
  <si>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</si>
  <si>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</si>
  <si>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</si>
  <si>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</si>
  <si>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</si>
  <si>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</si>
  <si>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</si>
  <si>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</si>
  <si>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</si>
  <si>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</si>
  <si>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</si>
  <si>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</si>
  <si>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</si>
  <si>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</si>
  <si>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</si>
  <si>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</si>
  <si>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</si>
  <si>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</si>
  <si>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</si>
  <si>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</si>
  <si>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</si>
  <si>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</si>
  <si>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</si>
  <si>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</si>
  <si>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</si>
  <si>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</si>
  <si>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</si>
  <si>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</si>
  <si>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</si>
  <si>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</si>
  <si>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</si>
  <si>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</si>
  <si>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</si>
  <si>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</si>
  <si>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</si>
  <si>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</si>
  <si>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</si>
  <si>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</si>
  <si>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</si>
  <si>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</si>
  <si>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</si>
  <si>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</si>
  <si>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</si>
  <si>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</si>
  <si>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</si>
  <si>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</si>
  <si>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</si>
  <si>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</si>
  <si>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</si>
  <si>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</si>
  <si>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</si>
  <si>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</si>
  <si>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</si>
  <si>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</si>
  <si>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</si>
  <si>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</si>
  <si>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</si>
  <si>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</si>
  <si>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</si>
  <si>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</si>
  <si>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</si>
  <si>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</si>
  <si>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</si>
  <si>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</si>
  <si>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</si>
  <si>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</si>
  <si>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</si>
  <si>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</si>
  <si>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</si>
  <si>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</si>
  <si>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</si>
  <si>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</si>
  <si>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</si>
  <si>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</si>
  <si>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</si>
  <si>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</si>
  <si>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</si>
  <si>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</si>
  <si>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</si>
  <si>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</si>
  <si>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</si>
  <si>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</si>
  <si>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</si>
  <si>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</si>
  <si>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</si>
  <si>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</si>
  <si>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</si>
  <si>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</si>
  <si>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</si>
  <si>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</si>
  <si>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</si>
  <si>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</si>
  <si>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</si>
  <si>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</si>
  <si>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</si>
  <si>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</si>
  <si>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</si>
  <si>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</si>
  <si>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</si>
  <si>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</si>
  <si>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</si>
  <si>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</si>
  <si>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</si>
  <si>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</si>
  <si>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</si>
  <si>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</si>
  <si>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</si>
  <si>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</si>
  <si>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</si>
  <si>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</si>
  <si>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</si>
  <si>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</si>
  <si>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</si>
  <si>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</si>
  <si>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</si>
  <si>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</si>
  <si>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</si>
  <si>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</si>
  <si>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</si>
  <si>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</si>
  <si>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</si>
  <si>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</si>
  <si>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</si>
  <si>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</si>
  <si>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</si>
  <si>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</si>
  <si>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</si>
  <si>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</si>
  <si>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</si>
  <si>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</si>
  <si>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</si>
  <si>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</si>
  <si>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</si>
  <si>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</si>
  <si>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</si>
  <si>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</si>
  <si>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</si>
  <si>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</si>
  <si>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</si>
  <si>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</si>
  <si>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</si>
  <si>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</si>
  <si>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</si>
  <si>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</si>
  <si>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</si>
  <si>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</si>
  <si>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</si>
  <si>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</si>
  <si>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</si>
  <si>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</si>
  <si>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</si>
  <si>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</si>
  <si>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</si>
  <si>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</si>
  <si>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</si>
  <si>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</si>
  <si>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</si>
  <si>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</si>
  <si>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</si>
  <si>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</si>
  <si>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</si>
  <si>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</si>
  <si>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</si>
  <si>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</si>
  <si>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</si>
  <si>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</si>
  <si>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</si>
  <si>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</si>
  <si>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</si>
  <si>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</si>
  <si>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</si>
  <si>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</si>
  <si>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</si>
  <si>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</si>
  <si>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</si>
  <si>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</si>
  <si>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</si>
  <si>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</si>
  <si>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</si>
  <si>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</si>
  <si>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</si>
  <si>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</si>
  <si>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</si>
  <si>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</si>
  <si>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</si>
  <si>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</si>
  <si>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</si>
  <si>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</si>
  <si>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</si>
  <si>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</si>
  <si>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</si>
  <si>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</si>
  <si>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</si>
  <si>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</si>
  <si>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</si>
  <si>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</si>
  <si>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</si>
  <si>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</si>
  <si>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</si>
  <si>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</si>
  <si>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</si>
  <si>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</si>
  <si>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</si>
  <si>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</si>
  <si>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</si>
  <si>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</si>
  <si>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</si>
  <si>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</si>
  <si>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</si>
  <si>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</si>
  <si>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</si>
  <si>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</si>
  <si>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</si>
  <si>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</si>
  <si>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</si>
  <si>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</si>
  <si>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</si>
  <si>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</si>
  <si>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</si>
  <si>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</si>
  <si>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</si>
  <si>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</si>
  <si>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</si>
  <si>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</si>
  <si>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</si>
  <si>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</si>
  <si>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</si>
  <si>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</si>
  <si>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</si>
  <si>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</si>
  <si>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</si>
  <si>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</si>
  <si>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</si>
  <si>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</si>
  <si>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</si>
  <si>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</si>
  <si>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</si>
  <si>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</si>
  <si>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</si>
  <si>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</si>
  <si>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</si>
  <si>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</si>
  <si>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</si>
  <si>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</si>
  <si>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</si>
  <si>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</si>
  <si>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</si>
  <si>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</si>
  <si>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</si>
  <si>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</si>
  <si>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</si>
  <si>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</si>
  <si>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</si>
  <si>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</si>
  <si>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</si>
  <si>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</si>
  <si>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</si>
  <si>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</si>
  <si>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</si>
  <si>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</si>
  <si>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</si>
  <si>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</si>
  <si>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</si>
  <si>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</si>
  <si>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</si>
  <si>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</si>
  <si>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</si>
  <si>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</si>
  <si>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</si>
  <si>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</si>
  <si>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</si>
  <si>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</si>
  <si>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</si>
  <si>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</si>
  <si>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</si>
  <si>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</si>
  <si>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</si>
  <si>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</si>
  <si>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</si>
  <si>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</si>
  <si>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</si>
  <si>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</si>
  <si>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</si>
  <si>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</si>
  <si>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</si>
  <si>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</si>
  <si>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</si>
  <si>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</si>
  <si>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</si>
  <si>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</si>
  <si>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</si>
  <si>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</si>
  <si>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</si>
  <si>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</si>
  <si>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</si>
  <si>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</si>
  <si>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</si>
  <si>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</si>
  <si>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</si>
  <si>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</si>
  <si>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</si>
  <si>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</si>
  <si>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</si>
  <si>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</si>
  <si>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</si>
  <si>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</si>
  <si>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</si>
  <si>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</si>
  <si>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</si>
  <si>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</si>
  <si>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</si>
  <si>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</si>
  <si>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</si>
  <si>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</si>
  <si>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</si>
  <si>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</si>
  <si>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</si>
  <si>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</si>
  <si>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</si>
  <si>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</si>
  <si>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</si>
  <si>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</si>
  <si>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</si>
  <si>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</si>
  <si>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</si>
  <si>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</si>
  <si>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</si>
  <si>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</si>
  <si>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</si>
  <si>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</si>
  <si>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</si>
  <si>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</si>
  <si>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</si>
  <si>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</si>
  <si>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</si>
  <si>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</si>
  <si>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</si>
  <si>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</si>
  <si>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</si>
  <si>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</si>
  <si>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</si>
  <si>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</si>
  <si>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</si>
  <si>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</si>
  <si>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</si>
  <si>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</si>
  <si>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</si>
  <si>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</si>
  <si>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</si>
  <si>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</si>
  <si>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</si>
  <si>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</si>
  <si>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</si>
  <si>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</si>
  <si>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</si>
  <si>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</si>
  <si>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</si>
  <si>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</si>
  <si>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</si>
  <si>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</si>
  <si>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</si>
  <si>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</si>
  <si>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</si>
  <si>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</si>
  <si>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</si>
  <si>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</si>
  <si>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</si>
  <si>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</si>
  <si>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</si>
  <si>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</si>
  <si>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</si>
  <si>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</si>
  <si>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</si>
  <si>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</si>
  <si>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</si>
  <si>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</si>
  <si>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</si>
  <si>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</si>
  <si>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</si>
  <si>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</si>
  <si>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</si>
  <si>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</si>
  <si>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</si>
  <si>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</si>
  <si>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</si>
  <si>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</si>
  <si>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</si>
  <si>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</si>
  <si>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</si>
  <si>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</si>
  <si>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</si>
  <si>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</si>
  <si>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</si>
  <si>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</si>
  <si>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</si>
  <si>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</si>
  <si>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</si>
  <si>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</si>
  <si>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</si>
  <si>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</si>
  <si>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</si>
  <si>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</si>
  <si>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</si>
  <si>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</si>
  <si>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</si>
  <si>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</si>
  <si>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</si>
  <si>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</si>
  <si>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</si>
  <si>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</si>
  <si>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</si>
  <si>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</si>
  <si>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</si>
  <si>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</si>
  <si>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</si>
  <si>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</si>
  <si>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</si>
  <si>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</si>
  <si>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</si>
  <si>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</si>
  <si>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</si>
  <si>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</si>
  <si>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</si>
  <si>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</si>
  <si>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</si>
  <si>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</si>
  <si>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</si>
  <si>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</si>
  <si>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</si>
  <si>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</si>
  <si>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</si>
  <si>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</si>
  <si>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</si>
  <si>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</si>
  <si>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</si>
  <si>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</si>
  <si>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</si>
  <si>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</si>
  <si>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</si>
  <si>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</si>
  <si>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</si>
  <si>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</si>
  <si>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</si>
  <si>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</si>
  <si>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</si>
  <si>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</si>
  <si>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</si>
  <si>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</si>
  <si>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</si>
  <si>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</si>
  <si>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</si>
  <si>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</si>
  <si>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</si>
  <si>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</si>
  <si>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</si>
  <si>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</si>
  <si>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</si>
  <si>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</si>
  <si>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</si>
  <si>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</si>
  <si>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</si>
  <si>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</si>
  <si>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</si>
  <si>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</si>
  <si>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</si>
  <si>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</si>
  <si>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</si>
  <si>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</si>
  <si>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</si>
  <si>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</si>
  <si>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</si>
  <si>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</si>
  <si>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</si>
  <si>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</si>
  <si>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</si>
  <si>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</si>
  <si>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</si>
  <si>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</si>
  <si>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</si>
  <si>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</si>
  <si>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</si>
  <si>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</si>
  <si>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</si>
  <si>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</si>
  <si>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</si>
  <si>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</si>
  <si>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</si>
  <si>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</si>
  <si>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</si>
  <si>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</si>
  <si>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</si>
  <si>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</si>
  <si>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</si>
  <si>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</si>
  <si>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</si>
  <si>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</si>
  <si>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</si>
  <si>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</si>
  <si>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</si>
  <si>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</si>
  <si>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</si>
  <si>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</si>
  <si>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</si>
  <si>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</si>
  <si>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</si>
  <si>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</si>
  <si>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</si>
  <si>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</si>
  <si>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</si>
  <si>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</si>
  <si>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</si>
  <si>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</si>
  <si>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</si>
  <si>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</si>
  <si>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</si>
  <si>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</si>
  <si>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</si>
  <si>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</si>
  <si>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</si>
  <si>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</si>
  <si>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</si>
  <si>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</si>
  <si>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</si>
  <si>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</si>
  <si>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</si>
  <si>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</si>
  <si>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</si>
  <si>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</si>
  <si>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</si>
  <si>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</si>
  <si>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</si>
  <si>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</si>
  <si>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</si>
  <si>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</si>
  <si>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</si>
  <si>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</si>
  <si>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</si>
  <si>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</si>
  <si>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</si>
  <si>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</si>
  <si>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</si>
  <si>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</si>
  <si>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</si>
  <si>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</si>
  <si>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</si>
  <si>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</si>
  <si>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</si>
  <si>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</si>
  <si>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</si>
  <si>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</si>
  <si>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</si>
  <si>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</si>
  <si>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</si>
  <si>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</si>
  <si>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</si>
  <si>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</si>
  <si>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</si>
  <si>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</si>
  <si>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</si>
  <si>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</si>
  <si>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</si>
  <si>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</si>
  <si>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</si>
  <si>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</si>
  <si>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</si>
  <si>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</si>
  <si>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</si>
  <si>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</si>
  <si>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</si>
  <si>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</si>
  <si>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</si>
  <si>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</si>
  <si>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</si>
  <si>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</si>
  <si>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</si>
  <si>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</si>
  <si>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</si>
  <si>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</si>
  <si>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</si>
  <si>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</si>
  <si>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</si>
  <si>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</si>
  <si>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</si>
  <si>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</si>
  <si>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</si>
  <si>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</si>
  <si>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</si>
  <si>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</si>
  <si>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</si>
  <si>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</si>
  <si>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</si>
  <si>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</si>
  <si>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</si>
  <si>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</si>
  <si>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</si>
  <si>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</si>
  <si>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</si>
  <si>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</si>
  <si>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</si>
  <si>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</si>
  <si>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</si>
  <si>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</si>
  <si>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</si>
  <si>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</si>
  <si>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</si>
  <si>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</si>
  <si>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</si>
  <si>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</si>
  <si>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</si>
  <si>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</si>
  <si>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</si>
  <si>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</si>
  <si>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</si>
  <si>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</si>
  <si>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</si>
  <si>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</si>
  <si>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</si>
  <si>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</si>
  <si>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</si>
  <si>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</si>
  <si>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</si>
  <si>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</si>
  <si>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</si>
  <si>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</si>
  <si>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</si>
  <si>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</si>
  <si>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</si>
  <si>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</si>
  <si>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</si>
  <si>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</si>
  <si>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</si>
  <si>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</si>
  <si>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</si>
  <si>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</si>
  <si>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</si>
  <si>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</si>
  <si>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</si>
  <si>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</si>
  <si>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</si>
  <si>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</si>
  <si>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</si>
  <si>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</si>
  <si>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</si>
  <si>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</si>
  <si>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</si>
  <si>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</si>
  <si>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</si>
  <si>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</si>
  <si>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</si>
  <si>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</si>
  <si>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</si>
  <si>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</si>
  <si>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</si>
  <si>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</si>
  <si>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</si>
  <si>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</si>
  <si>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</si>
  <si>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</si>
  <si>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</si>
  <si>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</si>
  <si>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</si>
  <si>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</si>
  <si>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</si>
  <si>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</si>
  <si>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</si>
  <si>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</si>
  <si>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</si>
  <si>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</si>
  <si>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</si>
  <si>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</si>
  <si>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</si>
  <si>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</si>
  <si>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</si>
  <si>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</si>
  <si>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</si>
  <si>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</si>
  <si>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</si>
  <si>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</si>
  <si>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</si>
  <si>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</si>
  <si>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</si>
  <si>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</si>
  <si>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</si>
  <si>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</si>
  <si>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</si>
  <si>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</si>
  <si>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</si>
  <si>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</si>
  <si>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</si>
  <si>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</si>
  <si>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</si>
  <si>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</si>
  <si>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</si>
  <si>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</si>
  <si>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</si>
  <si>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</si>
  <si>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</si>
  <si>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</si>
  <si>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</si>
  <si>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</si>
  <si>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</si>
  <si>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</si>
  <si>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</si>
  <si>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</si>
  <si>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</si>
  <si>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</si>
  <si>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</si>
  <si>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</si>
  <si>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</si>
  <si>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</si>
  <si>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</si>
  <si>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</si>
  <si>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</si>
  <si>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</si>
  <si>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</si>
  <si>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</si>
  <si>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</si>
  <si>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</si>
  <si>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</si>
  <si>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</si>
  <si>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</si>
  <si>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</si>
  <si>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</si>
  <si>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</si>
  <si>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</si>
  <si>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</si>
  <si>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</si>
  <si>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</si>
  <si>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</si>
  <si>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</si>
  <si>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</si>
  <si>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</si>
  <si>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</si>
  <si>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</si>
  <si>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</si>
  <si>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</si>
  <si>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</si>
  <si>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</si>
  <si>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</si>
  <si>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</si>
  <si>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</si>
  <si>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</si>
  <si>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</si>
  <si>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</si>
  <si>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</si>
  <si>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</si>
  <si>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</si>
  <si>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</si>
  <si>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</si>
  <si>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</si>
  <si>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</si>
  <si>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</si>
  <si>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</si>
  <si>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</si>
  <si>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</si>
  <si>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</si>
  <si>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</si>
  <si>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</si>
  <si>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</si>
  <si>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</si>
  <si>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</si>
  <si>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</si>
  <si>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</si>
  <si>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</si>
  <si>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</si>
  <si>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</si>
  <si>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</si>
  <si>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</si>
  <si>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</si>
  <si>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</si>
  <si>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</si>
  <si>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</si>
  <si>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</si>
  <si>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</si>
  <si>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</si>
  <si>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</si>
  <si>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</si>
  <si>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</si>
  <si>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</si>
  <si>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</si>
  <si>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</si>
  <si>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</si>
  <si>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</si>
  <si>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</si>
  <si>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</si>
  <si>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</si>
  <si>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</si>
  <si>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</si>
  <si>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</si>
  <si>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</si>
  <si>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</si>
  <si>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</si>
  <si>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</si>
  <si>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</si>
  <si>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</si>
  <si>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</si>
  <si>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</si>
  <si>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</si>
  <si>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</si>
  <si>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</si>
  <si>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</si>
  <si>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</si>
  <si>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</si>
  <si>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</si>
  <si>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</si>
  <si>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</si>
  <si>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</si>
  <si>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</si>
  <si>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</si>
  <si>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</si>
  <si>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</si>
  <si>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</si>
  <si>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</si>
  <si>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</si>
  <si>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</si>
  <si>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</si>
  <si>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</si>
  <si>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</si>
  <si>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</si>
  <si>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</si>
  <si>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</si>
  <si>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</si>
  <si>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</si>
  <si>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</si>
  <si>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</si>
  <si>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</si>
  <si>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</si>
  <si>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</si>
  <si>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</si>
  <si>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</si>
  <si>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</si>
  <si>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</si>
  <si>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</si>
  <si>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</si>
  <si>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</si>
  <si>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</si>
  <si>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</si>
  <si>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</si>
  <si>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</si>
  <si>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</si>
  <si>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</si>
  <si>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</si>
  <si>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</si>
  <si>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</si>
  <si>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</si>
  <si>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</si>
  <si>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</si>
  <si>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</si>
  <si>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</si>
  <si>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</si>
  <si>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</si>
  <si>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</si>
  <si>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</si>
  <si>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</si>
  <si>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</si>
  <si>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</si>
  <si>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</si>
  <si>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</si>
  <si>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</si>
  <si>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</si>
  <si>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</si>
  <si>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</si>
  <si>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</si>
  <si>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</si>
  <si>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</si>
  <si>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</si>
  <si>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</si>
  <si>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</si>
  <si>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</si>
  <si>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</si>
  <si>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</si>
  <si>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</si>
  <si>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</si>
  <si>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</si>
  <si>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</si>
  <si>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</si>
  <si>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</si>
  <si>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</si>
  <si>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</si>
  <si>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</si>
  <si>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</si>
  <si>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</si>
  <si>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</si>
  <si>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</si>
  <si>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</si>
  <si>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</si>
  <si>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</si>
  <si>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</si>
  <si>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</si>
  <si>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</si>
  <si>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</si>
  <si>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</si>
  <si>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</si>
  <si>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</si>
  <si>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</si>
  <si>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</si>
  <si>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</si>
  <si>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</si>
  <si>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</si>
  <si>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</si>
  <si>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</si>
  <si>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</si>
  <si>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</si>
  <si>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</si>
  <si>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</si>
  <si>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</si>
  <si>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</si>
  <si>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</si>
  <si>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</si>
  <si>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</si>
  <si>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</si>
  <si>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</si>
  <si>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</si>
  <si>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</si>
  <si>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</si>
  <si>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</si>
  <si>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</si>
  <si>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</si>
  <si>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</si>
  <si>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</si>
  <si>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</si>
  <si>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</si>
  <si>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</si>
  <si>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</si>
  <si>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</si>
  <si>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</si>
  <si>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</si>
  <si>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</si>
  <si>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</si>
  <si>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</si>
  <si>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</si>
  <si>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</si>
  <si>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</si>
  <si>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</si>
  <si>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</si>
  <si>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</si>
  <si>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</si>
  <si>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</si>
  <si>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</si>
  <si>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</si>
  <si>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</si>
  <si>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</si>
  <si>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</si>
  <si>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</si>
  <si>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</si>
  <si>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</si>
  <si>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</si>
  <si>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</si>
  <si>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</si>
  <si>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</si>
  <si>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</si>
  <si>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</si>
  <si>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</si>
  <si>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</si>
  <si>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</si>
  <si>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</si>
  <si>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</si>
  <si>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</si>
  <si>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</si>
  <si>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</si>
  <si>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</si>
  <si>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</si>
  <si>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</si>
  <si>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</si>
  <si>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</si>
  <si>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</si>
  <si>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</si>
  <si>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</si>
  <si>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</si>
  <si>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</si>
  <si>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</si>
  <si>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</si>
  <si>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</si>
  <si>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</si>
  <si>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</si>
  <si>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</si>
  <si>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</si>
  <si>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</si>
  <si>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</si>
  <si>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</si>
  <si>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</si>
  <si>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</si>
  <si>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</si>
  <si>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</si>
  <si>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</si>
  <si>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</si>
  <si>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</si>
  <si>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</si>
  <si>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</si>
  <si>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</si>
  <si>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</si>
  <si>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</si>
  <si>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</si>
  <si>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</si>
  <si>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</si>
  <si>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</si>
  <si>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</si>
  <si>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</si>
  <si>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</si>
  <si>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</si>
  <si>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</si>
  <si>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</si>
  <si>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</si>
  <si>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</si>
  <si>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</si>
  <si>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</si>
  <si>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</si>
  <si>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</si>
  <si>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</si>
  <si>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</si>
  <si>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</si>
  <si>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</si>
  <si>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</si>
  <si>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</si>
  <si>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</si>
  <si>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</si>
  <si>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</si>
  <si>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</si>
  <si>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</si>
  <si>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</si>
  <si>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</si>
  <si>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</si>
  <si>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</si>
  <si>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</si>
  <si>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</si>
  <si>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</si>
  <si>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</si>
  <si>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</si>
  <si>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</si>
  <si>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</si>
  <si>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</si>
  <si>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</si>
  <si>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</si>
  <si>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</si>
  <si>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</si>
  <si>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</si>
  <si>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</si>
  <si>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</si>
  <si>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</si>
  <si>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</si>
  <si>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</si>
  <si>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</si>
  <si>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</si>
  <si>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</si>
  <si>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</si>
  <si>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</si>
  <si>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</si>
  <si>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</si>
  <si>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</si>
  <si>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</si>
  <si>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</si>
  <si>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</si>
  <si>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</si>
  <si>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</si>
  <si>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</si>
  <si>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</si>
  <si>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</si>
  <si>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</si>
  <si>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</si>
  <si>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</si>
  <si>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</si>
  <si>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</si>
  <si>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</si>
  <si>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</si>
  <si>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</si>
  <si>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</si>
  <si>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</si>
  <si>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</si>
  <si>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</si>
  <si>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</si>
  <si>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</si>
  <si>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</si>
  <si>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</si>
  <si>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</si>
  <si>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</si>
  <si>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</si>
  <si>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</si>
  <si>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</si>
  <si>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</si>
  <si>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</si>
  <si>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</si>
  <si>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</si>
  <si>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</si>
  <si>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</si>
  <si>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</si>
  <si>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</si>
  <si>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</si>
  <si>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</si>
  <si>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</si>
  <si>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</si>
  <si>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</si>
  <si>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</si>
  <si>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</si>
  <si>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</si>
  <si>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</si>
  <si>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</si>
  <si>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</si>
  <si>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</si>
  <si>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</si>
  <si>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</si>
  <si>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</si>
  <si>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</si>
  <si>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</si>
  <si>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</si>
  <si>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</si>
  <si>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</si>
  <si>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</si>
  <si>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</si>
  <si>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</si>
  <si>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</si>
  <si>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</si>
  <si>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</si>
  <si>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</si>
  <si>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</si>
  <si>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</si>
  <si>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</si>
  <si>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</si>
  <si>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</si>
  <si>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</si>
  <si>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</si>
  <si>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</si>
  <si>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</si>
  <si>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</si>
  <si>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</si>
  <si>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</si>
  <si>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</si>
  <si>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</si>
  <si>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</si>
  <si>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</si>
  <si>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</si>
  <si>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</si>
  <si>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</si>
  <si>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</si>
  <si>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</si>
  <si>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</si>
  <si>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</si>
  <si>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</si>
  <si>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</si>
  <si>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</si>
  <si>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</si>
  <si>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</si>
  <si>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</si>
  <si>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</si>
  <si>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</si>
  <si>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</si>
  <si>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</si>
  <si>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</si>
  <si>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</si>
  <si>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</si>
  <si>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</si>
  <si>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</si>
  <si>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</si>
  <si>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</si>
  <si>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</si>
  <si>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</si>
  <si>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</si>
  <si>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</si>
  <si>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</si>
  <si>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</si>
  <si>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</si>
  <si>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</si>
  <si>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</si>
  <si>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</si>
  <si>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</si>
  <si>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</si>
  <si>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</si>
  <si>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</si>
  <si>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</si>
  <si>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</si>
  <si>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</si>
  <si>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</si>
  <si>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</si>
  <si>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</si>
  <si>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</si>
  <si>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</si>
  <si>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</si>
  <si>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</si>
  <si>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</si>
  <si>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</si>
  <si>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</si>
  <si>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</si>
  <si>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</si>
  <si>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</si>
  <si>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</si>
  <si>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</si>
  <si>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</si>
  <si>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</si>
  <si>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</si>
  <si>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</si>
  <si>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</si>
  <si>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</si>
  <si>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</si>
  <si>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</si>
  <si>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</si>
  <si>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</si>
  <si>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</si>
  <si>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</si>
  <si>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</si>
  <si>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</si>
  <si>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</si>
  <si>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</si>
  <si>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</si>
  <si>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</si>
  <si>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</si>
  <si>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</si>
  <si>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</si>
  <si>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</si>
  <si>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</si>
  <si>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</si>
  <si>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</si>
  <si>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</si>
  <si>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</si>
  <si>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</si>
  <si>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</si>
  <si>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</si>
  <si>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</si>
  <si>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</si>
  <si>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</si>
  <si>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</si>
  <si>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</si>
  <si>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</si>
  <si>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</si>
  <si>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</si>
  <si>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</si>
  <si>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</si>
  <si>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</si>
  <si>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</si>
  <si>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</si>
  <si>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</si>
  <si>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</si>
  <si>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</si>
  <si>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</si>
  <si>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</si>
  <si>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</si>
  <si>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</si>
  <si>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</si>
  <si>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</si>
  <si>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</si>
  <si>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</si>
  <si>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</si>
  <si>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</si>
  <si>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</si>
  <si>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</si>
  <si>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</si>
  <si>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</si>
  <si>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</si>
  <si>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</si>
  <si>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</si>
  <si>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</si>
  <si>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</si>
  <si>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</si>
  <si>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</si>
  <si>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</si>
  <si>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</si>
  <si>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</si>
  <si>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</si>
  <si>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</si>
  <si>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</si>
  <si>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</si>
  <si>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</si>
  <si>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</si>
  <si>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</si>
  <si>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</si>
  <si>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</si>
  <si>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</si>
  <si>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</si>
  <si>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</si>
  <si>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</si>
  <si>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</si>
  <si>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</si>
  <si>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</si>
  <si>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</si>
  <si>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</si>
  <si>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</si>
  <si>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</si>
  <si>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</si>
  <si>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</si>
  <si>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</si>
  <si>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</si>
  <si>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</si>
  <si>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</si>
  <si>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</si>
  <si>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</si>
  <si>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</si>
  <si>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</si>
  <si>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</si>
  <si>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</si>
  <si>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</si>
  <si>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</si>
  <si>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</si>
  <si>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</si>
  <si>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</si>
  <si>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</si>
  <si>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</si>
  <si>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</si>
  <si>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</si>
  <si>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</si>
  <si>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</si>
  <si>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</si>
  <si>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</si>
  <si>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</si>
  <si>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</si>
  <si>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</si>
  <si>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</si>
  <si>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</si>
  <si>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</si>
  <si>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</si>
  <si>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</si>
  <si>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</si>
  <si>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</si>
  <si>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</si>
  <si>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</si>
  <si>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</si>
  <si>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</si>
  <si>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</si>
  <si>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</si>
  <si>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</si>
  <si>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</si>
  <si>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</si>
  <si>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</si>
  <si>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</si>
  <si>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</si>
  <si>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</si>
  <si>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</si>
  <si>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</si>
  <si>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</si>
  <si>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</si>
  <si>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</si>
  <si>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</si>
  <si>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</si>
  <si>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</si>
  <si>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</si>
  <si>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</si>
  <si>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</si>
  <si>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</si>
  <si>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</si>
  <si>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</si>
  <si>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</si>
  <si>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</si>
  <si>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</si>
  <si>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</si>
  <si>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</si>
  <si>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</si>
  <si>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</si>
  <si>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</si>
  <si>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</si>
  <si>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</si>
  <si>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</si>
  <si>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</si>
  <si>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</si>
  <si>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</si>
  <si>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</si>
  <si>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</si>
  <si>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</si>
  <si>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</si>
  <si>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</si>
  <si>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</si>
  <si>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</si>
  <si>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</si>
  <si>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</si>
  <si>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</si>
  <si>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</si>
  <si>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</si>
  <si>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</si>
  <si>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</si>
  <si>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</si>
  <si>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</si>
  <si>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</si>
  <si>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</si>
  <si>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</si>
  <si>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</si>
  <si>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</si>
  <si>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</si>
  <si>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</si>
  <si>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</si>
  <si>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</si>
  <si>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</si>
  <si>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</si>
  <si>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</si>
  <si>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</si>
  <si>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</si>
  <si>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</si>
  <si>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</si>
  <si>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</si>
  <si>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</si>
  <si>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</si>
  <si>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</si>
  <si>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</si>
  <si>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</si>
  <si>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</si>
  <si>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</si>
  <si>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</si>
  <si>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</si>
  <si>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</si>
  <si>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</si>
  <si>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</si>
  <si>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</si>
  <si>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</si>
  <si>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</si>
  <si>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</si>
  <si>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</si>
  <si>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</si>
  <si>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</si>
  <si>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</si>
  <si>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</si>
  <si>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</si>
  <si>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</si>
  <si>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</si>
  <si>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</si>
  <si>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</si>
  <si>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</si>
  <si>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</si>
  <si>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</si>
  <si>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</si>
  <si>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</si>
  <si>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</si>
  <si>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</si>
  <si>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</si>
  <si>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</si>
  <si>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</si>
  <si>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</si>
  <si>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</si>
  <si>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</si>
  <si>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</si>
  <si>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</si>
  <si>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</si>
  <si>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</si>
  <si>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</si>
  <si>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</si>
  <si>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</si>
  <si>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</si>
  <si>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</si>
  <si>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</si>
  <si>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</si>
  <si>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</si>
  <si>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</si>
  <si>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</si>
  <si>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</si>
  <si>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</si>
  <si>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</si>
  <si>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</si>
  <si>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</si>
  <si>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</si>
  <si>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</si>
  <si>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</si>
  <si>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</si>
  <si>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</si>
  <si>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</si>
  <si>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</si>
  <si>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</si>
  <si>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</si>
  <si>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</si>
  <si>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</si>
  <si>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</si>
  <si>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</si>
  <si>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</si>
  <si>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</si>
  <si>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</si>
  <si>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</si>
  <si>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</si>
  <si>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</si>
  <si>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</si>
  <si>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</si>
  <si>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</si>
  <si>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</si>
  <si>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</si>
  <si>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</si>
  <si>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</si>
  <si>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</si>
  <si>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</si>
  <si>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</si>
  <si>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</si>
  <si>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</si>
  <si>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</si>
  <si>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</si>
  <si>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</si>
  <si>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</si>
  <si>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</si>
  <si>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</si>
  <si>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</si>
  <si>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</si>
  <si>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</si>
  <si>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</si>
  <si>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</si>
  <si>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</si>
  <si>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</si>
  <si>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</si>
  <si>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</si>
  <si>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</si>
  <si>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</si>
  <si>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</si>
  <si>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</si>
  <si>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</si>
  <si>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</si>
  <si>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</si>
  <si>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</si>
  <si>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</si>
  <si>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</si>
  <si>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</si>
  <si>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</si>
  <si>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</si>
  <si>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</si>
  <si>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</si>
  <si>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</si>
  <si>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</si>
  <si>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</si>
  <si>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</si>
  <si>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</si>
  <si>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</si>
  <si>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</si>
  <si>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</si>
  <si>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</si>
  <si>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</si>
  <si>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</si>
  <si>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</si>
  <si>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</si>
  <si>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</si>
  <si>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</si>
  <si>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</si>
  <si>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</si>
  <si>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</si>
  <si>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</si>
  <si>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</si>
  <si>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</si>
  <si>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</si>
  <si>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</si>
  <si>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</si>
  <si>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</si>
  <si>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</si>
  <si>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</si>
  <si>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</si>
  <si>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</si>
  <si>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</si>
  <si>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</si>
  <si>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</si>
  <si>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</si>
  <si>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</si>
  <si>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</si>
  <si>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</si>
  <si>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</si>
  <si>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</si>
  <si>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</si>
  <si>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</si>
  <si>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</si>
  <si>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</si>
  <si>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</si>
  <si>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</si>
  <si>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</si>
  <si>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</si>
  <si>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</si>
  <si>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</si>
  <si>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</si>
  <si>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</si>
  <si>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</si>
  <si>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</si>
  <si>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</si>
  <si>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</si>
  <si>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</si>
  <si>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</si>
  <si>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</si>
  <si>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</si>
  <si>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</si>
  <si>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</si>
  <si>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</si>
  <si>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</si>
  <si>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</si>
  <si>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</si>
  <si>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</si>
  <si>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</si>
  <si>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</si>
  <si>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</si>
  <si>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</si>
  <si>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</si>
  <si>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</si>
  <si>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</si>
  <si>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</si>
  <si>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</si>
  <si>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</si>
  <si>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</si>
  <si>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</si>
  <si>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</si>
  <si>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</si>
  <si>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</si>
  <si>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</si>
  <si>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</si>
  <si>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</si>
  <si>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</si>
  <si>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</si>
  <si>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</si>
  <si>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</si>
  <si>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</si>
  <si>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</si>
  <si>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</si>
  <si>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</si>
  <si>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</si>
  <si>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</si>
  <si>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</si>
  <si>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</si>
  <si>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</si>
  <si>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</si>
  <si>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</si>
  <si>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</si>
  <si>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</si>
  <si>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</si>
  <si>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</si>
  <si>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</si>
  <si>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</si>
  <si>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</si>
  <si>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</si>
  <si>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</si>
  <si>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</si>
  <si>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</si>
  <si>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</si>
  <si>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</si>
  <si>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</si>
  <si>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</si>
  <si>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</si>
  <si>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</si>
  <si>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</si>
  <si>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</si>
  <si>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</si>
  <si>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</si>
  <si>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</si>
  <si>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</si>
  <si>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</si>
  <si>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</si>
  <si>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</si>
  <si>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</si>
  <si>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</si>
  <si>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</si>
  <si>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</si>
  <si>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</si>
  <si>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</si>
  <si>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</si>
  <si>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</si>
  <si>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</si>
  <si>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</si>
  <si>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</si>
  <si>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</si>
  <si>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</si>
  <si>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</si>
  <si>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</si>
  <si>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</si>
  <si>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</si>
  <si>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</si>
  <si>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</si>
  <si>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</si>
  <si>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</si>
  <si>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</si>
  <si>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</si>
  <si>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</si>
  <si>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</si>
  <si>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</si>
  <si>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</si>
  <si>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</si>
  <si>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</si>
  <si>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</si>
  <si>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</si>
  <si>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</si>
  <si>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</si>
  <si>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</si>
  <si>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</si>
  <si>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</si>
  <si>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</si>
  <si>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</si>
  <si>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</si>
  <si>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</si>
  <si>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</si>
  <si>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</si>
  <si>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</si>
  <si>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</si>
  <si>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</si>
  <si>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</si>
  <si>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</si>
  <si>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</si>
  <si>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</si>
  <si>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</si>
  <si>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</si>
  <si>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</si>
  <si>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</si>
  <si>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</si>
  <si>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</si>
  <si>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</si>
  <si>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</si>
  <si>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</si>
  <si>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</si>
  <si>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</si>
  <si>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</si>
  <si>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</si>
  <si>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</si>
  <si>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</si>
  <si>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</si>
  <si>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</si>
  <si>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</si>
  <si>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</si>
  <si>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</si>
  <si>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</si>
  <si>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</si>
  <si>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</si>
  <si>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</si>
  <si>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</si>
  <si>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</si>
  <si>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</si>
  <si>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</si>
  <si>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</si>
  <si>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</si>
  <si>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</si>
  <si>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</si>
  <si>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</si>
  <si>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</si>
  <si>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</si>
  <si>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</si>
  <si>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</si>
  <si>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</si>
  <si>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</si>
  <si>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</si>
  <si>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</si>
  <si>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</si>
  <si>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</si>
  <si>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</si>
  <si>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</si>
  <si>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</si>
  <si>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</si>
  <si>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</si>
  <si>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</si>
  <si>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</si>
  <si>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</si>
  <si>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</si>
  <si>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</si>
  <si>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</si>
  <si>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</si>
  <si>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</si>
  <si>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</si>
  <si>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</si>
  <si>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</si>
  <si>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</si>
  <si>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</si>
  <si>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</si>
  <si>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</si>
  <si>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</si>
  <si>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</si>
  <si>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</si>
  <si>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</si>
  <si>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</si>
  <si>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</si>
  <si>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</si>
  <si>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</si>
  <si>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</si>
  <si>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</si>
  <si>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</si>
  <si>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</si>
  <si>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</si>
  <si>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</si>
  <si>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</si>
  <si>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</si>
  <si>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</si>
  <si>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</si>
  <si>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</si>
  <si>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</si>
  <si>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</si>
  <si>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</si>
  <si>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</si>
  <si>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</si>
  <si>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</si>
  <si>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</si>
  <si>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</si>
  <si>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</si>
  <si>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</si>
  <si>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</si>
  <si>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</si>
  <si>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</si>
  <si>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</si>
  <si>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</si>
  <si>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</si>
  <si>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</si>
  <si>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</si>
  <si>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</si>
  <si>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</si>
  <si>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</si>
  <si>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</si>
  <si>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</si>
  <si>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</si>
  <si>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</si>
  <si>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</si>
  <si>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</si>
  <si>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</si>
  <si>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</si>
  <si>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</si>
  <si>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</si>
  <si>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</si>
  <si>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</si>
  <si>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</si>
  <si>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</si>
  <si>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</si>
  <si>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</si>
  <si>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</si>
  <si>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</si>
  <si>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</si>
  <si>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</si>
  <si>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</si>
  <si>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</si>
  <si>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</si>
  <si>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</si>
  <si>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</si>
  <si>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</si>
  <si>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</si>
  <si>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</si>
  <si>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</si>
  <si>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</si>
  <si>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</si>
  <si>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</si>
  <si>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</si>
  <si>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</si>
  <si>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</si>
  <si>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</si>
  <si>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</si>
  <si>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</si>
  <si>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</si>
  <si>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</si>
  <si>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</si>
  <si>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</si>
  <si>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</si>
  <si>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</si>
  <si>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</si>
  <si>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</si>
  <si>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</si>
  <si>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</si>
  <si>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</si>
  <si>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</si>
  <si>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</si>
  <si>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</si>
  <si>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</si>
  <si>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</si>
  <si>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</si>
  <si>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</si>
  <si>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</si>
  <si>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</si>
  <si>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</si>
  <si>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</si>
  <si>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</si>
  <si>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</si>
  <si>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</si>
  <si>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</si>
  <si>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</si>
  <si>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</si>
  <si>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</si>
  <si>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</si>
  <si>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</si>
  <si>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</si>
  <si>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</si>
  <si>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</si>
  <si>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</si>
  <si>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</si>
  <si>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</si>
  <si>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</si>
  <si>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</si>
  <si>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</si>
  <si>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</si>
  <si>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</si>
  <si>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</si>
  <si>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</si>
  <si>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</si>
  <si>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</si>
  <si>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</si>
  <si>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</si>
  <si>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</si>
  <si>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</si>
  <si>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</si>
  <si>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</si>
  <si>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</si>
  <si>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</si>
  <si>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</si>
  <si>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</si>
  <si>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</si>
  <si>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</si>
  <si>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</si>
  <si>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</si>
  <si>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</si>
  <si>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</si>
  <si>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</si>
  <si>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</si>
  <si>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</si>
  <si>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</si>
  <si>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</si>
  <si>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</si>
  <si>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</si>
  <si>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</si>
  <si>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</si>
  <si>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</si>
  <si>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</si>
  <si>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</si>
  <si>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</si>
  <si>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</si>
  <si>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</si>
  <si>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</si>
  <si>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</si>
  <si>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</si>
  <si>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</si>
  <si>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</si>
  <si>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</si>
  <si>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</si>
  <si>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</si>
  <si>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</si>
  <si>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</si>
  <si>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</si>
  <si>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</si>
  <si>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</si>
  <si>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</si>
  <si>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</si>
  <si>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</si>
  <si>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</si>
  <si>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</si>
  <si>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</si>
  <si>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</si>
  <si>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</si>
  <si>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</si>
  <si>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</si>
  <si>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</si>
  <si>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</si>
  <si>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</si>
  <si>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</si>
  <si>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</si>
  <si>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</si>
  <si>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</si>
  <si>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</si>
  <si>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</si>
  <si>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</si>
  <si>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</si>
  <si>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</si>
  <si>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</si>
  <si>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</si>
  <si>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</si>
  <si>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</si>
  <si>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</si>
  <si>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</si>
  <si>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</si>
  <si>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</si>
  <si>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</si>
  <si>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</si>
  <si>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</si>
  <si>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</si>
  <si>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</si>
  <si>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</si>
  <si>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</si>
  <si>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</si>
  <si>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</si>
  <si>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</si>
  <si>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</si>
  <si>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</si>
  <si>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</si>
  <si>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</si>
  <si>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</si>
  <si>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</si>
  <si>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</si>
  <si>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</si>
  <si>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</si>
  <si>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</si>
  <si>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</si>
  <si>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</si>
  <si>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</si>
  <si>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</si>
  <si>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</si>
  <si>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</si>
  <si>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</si>
  <si>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</si>
  <si>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</si>
  <si>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</si>
  <si>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</si>
  <si>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</si>
  <si>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</si>
  <si>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</si>
  <si>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</si>
  <si>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</si>
  <si>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</si>
  <si>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</si>
  <si>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</si>
  <si>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</si>
  <si>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</si>
  <si>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</si>
  <si>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</si>
  <si>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</si>
  <si>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</si>
  <si>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</si>
  <si>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</si>
  <si>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</si>
  <si>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</si>
  <si>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</si>
  <si>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</si>
  <si>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</si>
  <si>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</si>
  <si>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</si>
  <si>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</si>
  <si>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</si>
  <si>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</si>
  <si>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</si>
  <si>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</si>
  <si>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</si>
  <si>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</si>
  <si>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</si>
  <si>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</si>
  <si>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</si>
  <si>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</si>
  <si>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</si>
  <si>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</si>
  <si>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</si>
  <si>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</si>
  <si>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</si>
  <si>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</si>
  <si>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</si>
  <si>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</si>
  <si>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</si>
  <si>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</si>
  <si>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</si>
  <si>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</si>
  <si>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</si>
  <si>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</si>
  <si>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</si>
  <si>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</si>
  <si>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</si>
  <si>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</si>
  <si>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</si>
  <si>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</si>
  <si>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</si>
  <si>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</si>
  <si>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</si>
  <si>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</si>
  <si>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</si>
  <si>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</si>
  <si>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</si>
  <si>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</si>
  <si>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</si>
  <si>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</si>
  <si>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</si>
  <si>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</si>
  <si>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</si>
  <si>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</si>
  <si>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</si>
  <si>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</si>
  <si>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</si>
  <si>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</si>
  <si>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</si>
  <si>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</si>
  <si>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</si>
  <si>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</si>
  <si>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</si>
  <si>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</si>
  <si>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</si>
  <si>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</si>
  <si>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</si>
  <si>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</si>
  <si>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</si>
  <si>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</si>
  <si>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</si>
  <si>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</si>
  <si>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</si>
  <si>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</si>
  <si>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</si>
  <si>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</si>
  <si>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</si>
  <si>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</si>
  <si>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</si>
  <si>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</si>
  <si>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</si>
  <si>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</si>
  <si>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</si>
  <si>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</si>
  <si>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</si>
  <si>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</si>
  <si>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</si>
  <si>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</si>
  <si>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</si>
  <si>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</si>
  <si>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</si>
  <si>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</si>
  <si>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</si>
  <si>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</si>
  <si>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</si>
  <si>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</si>
  <si>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</si>
  <si>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</si>
  <si>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</si>
  <si>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</si>
  <si>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</si>
  <si>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</si>
  <si>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</si>
  <si>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</si>
  <si>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</si>
  <si>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</si>
  <si>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</si>
  <si>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</si>
  <si>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</si>
  <si>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</si>
  <si>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</si>
  <si>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</si>
  <si>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</si>
  <si>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</si>
  <si>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</si>
  <si>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</si>
  <si>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</si>
  <si>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</si>
  <si>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</si>
  <si>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</si>
  <si>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</si>
  <si>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</si>
  <si>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</si>
  <si>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</si>
  <si>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</si>
  <si>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</si>
  <si>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</si>
  <si>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</si>
  <si>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</si>
  <si>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</si>
  <si>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</si>
  <si>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</si>
  <si>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</si>
  <si>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</si>
  <si>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</si>
  <si>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</si>
  <si>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</si>
  <si>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</si>
  <si>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</si>
  <si>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</si>
  <si>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</si>
  <si>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</si>
  <si>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</si>
  <si>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</si>
  <si>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</si>
  <si>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</si>
  <si>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</si>
  <si>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</si>
  <si>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</si>
  <si>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</si>
  <si>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</si>
  <si>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</si>
  <si>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</si>
  <si>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</si>
  <si>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</si>
  <si>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</si>
  <si>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</si>
  <si>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</si>
  <si>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</si>
  <si>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</si>
  <si>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</si>
  <si>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</si>
  <si>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</si>
  <si>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</si>
  <si>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</si>
  <si>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</si>
  <si>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</si>
  <si>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</si>
  <si>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</si>
  <si>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</si>
  <si>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</si>
  <si>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</si>
  <si>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</si>
  <si>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</si>
  <si>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</si>
  <si>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</si>
  <si>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</si>
  <si>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</si>
  <si>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</si>
  <si>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</si>
  <si>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</si>
  <si>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</si>
  <si>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</si>
  <si>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</si>
  <si>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</si>
  <si>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</si>
  <si>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</si>
  <si>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</si>
  <si>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</si>
  <si>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</si>
  <si>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</si>
  <si>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</si>
  <si>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</si>
  <si>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</si>
  <si>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</si>
  <si>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</si>
  <si>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</si>
  <si>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</si>
  <si>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</si>
  <si>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</si>
  <si>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</si>
  <si>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</si>
  <si>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</si>
  <si>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</si>
  <si>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</si>
  <si>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</si>
  <si>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</si>
  <si>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</si>
  <si>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</si>
  <si>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</si>
  <si>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</si>
  <si>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</si>
  <si>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</si>
  <si>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</si>
  <si>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</si>
  <si>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</si>
  <si>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</si>
  <si>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</si>
  <si>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</si>
  <si>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</si>
  <si>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</si>
  <si>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</si>
  <si>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</si>
  <si>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</si>
  <si>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</si>
  <si>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</si>
  <si>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</si>
  <si>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</si>
  <si>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</si>
  <si>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</si>
  <si>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</si>
  <si>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</si>
  <si>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</si>
  <si>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</si>
  <si>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</si>
  <si>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</si>
  <si>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</si>
  <si>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</si>
  <si>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</si>
  <si>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</si>
  <si>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</si>
  <si>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</si>
  <si>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</si>
  <si>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</si>
  <si>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</si>
  <si>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</si>
  <si>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</si>
  <si>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</si>
  <si>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</si>
  <si>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</si>
  <si>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</si>
  <si>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</si>
  <si>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</si>
  <si>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</si>
  <si>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</si>
  <si>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</si>
  <si>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</si>
  <si>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</si>
  <si>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</si>
  <si>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</si>
  <si>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</si>
  <si>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</si>
  <si>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</si>
  <si>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</si>
  <si>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</si>
  <si>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</si>
  <si>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</si>
  <si>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</si>
  <si>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</si>
  <si>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</si>
  <si>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</si>
  <si>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</si>
  <si>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</si>
  <si>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</si>
  <si>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</si>
  <si>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</si>
  <si>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</si>
  <si>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</si>
  <si>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</si>
  <si>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</si>
  <si>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</si>
  <si>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</si>
  <si>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</si>
  <si>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</si>
  <si>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</si>
  <si>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</si>
  <si>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</si>
  <si>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</si>
  <si>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</si>
  <si>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</si>
  <si>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</si>
  <si>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</si>
  <si>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</si>
  <si>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</si>
  <si>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</si>
  <si>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</si>
  <si>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</si>
  <si>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</si>
  <si>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</si>
  <si>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</si>
  <si>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</si>
  <si>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</si>
  <si>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</si>
  <si>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</si>
  <si>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</si>
  <si>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</si>
  <si>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</si>
  <si>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</si>
  <si>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</si>
  <si>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</si>
  <si>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</si>
  <si>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</si>
  <si>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</si>
  <si>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</si>
  <si>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</si>
  <si>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</si>
  <si>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</si>
  <si>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</si>
  <si>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</si>
  <si>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</si>
  <si>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</si>
  <si>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</si>
  <si>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</si>
  <si>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</si>
  <si>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</si>
  <si>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</si>
  <si>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</si>
  <si>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</si>
  <si>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</si>
  <si>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</si>
  <si>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</si>
  <si>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</si>
  <si>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</si>
  <si>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</si>
  <si>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</si>
  <si>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</si>
  <si>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</si>
  <si>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</si>
  <si>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</si>
  <si>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</si>
  <si>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</si>
  <si>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</si>
  <si>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</si>
  <si>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</si>
  <si>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</si>
  <si>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</si>
  <si>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</si>
  <si>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</si>
  <si>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</si>
  <si>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</si>
  <si>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</si>
  <si>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</si>
  <si>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</si>
  <si>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</si>
  <si>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</si>
  <si>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</si>
  <si>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</si>
  <si>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</si>
  <si>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</si>
  <si>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</si>
  <si>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</si>
  <si>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</si>
  <si>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</si>
  <si>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</si>
  <si>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</si>
  <si>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</si>
  <si>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</si>
  <si>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</si>
  <si>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</si>
  <si>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</si>
  <si>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</si>
  <si>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</si>
  <si>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</si>
  <si>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</si>
  <si>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</si>
  <si>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</si>
  <si>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</si>
  <si>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</si>
  <si>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</si>
  <si>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</si>
  <si>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</si>
  <si>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</si>
  <si>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</si>
  <si>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</si>
  <si>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</si>
  <si>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</si>
  <si>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</si>
  <si>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</si>
  <si>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</si>
  <si>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</si>
  <si>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</si>
  <si>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</si>
  <si>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</si>
  <si>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</si>
  <si>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</si>
  <si>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</si>
  <si>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</si>
  <si>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</si>
  <si>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</si>
  <si>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</si>
  <si>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</si>
  <si>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</si>
  <si>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</si>
  <si>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</si>
  <si>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</si>
  <si>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</si>
  <si>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</si>
  <si>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</si>
  <si>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</si>
  <si>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</si>
  <si>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</si>
  <si>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</si>
  <si>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</si>
  <si>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</si>
  <si>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</si>
  <si>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</si>
  <si>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</si>
  <si>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</si>
  <si>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</si>
  <si>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</si>
  <si>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</si>
  <si>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</si>
  <si>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</si>
  <si>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</si>
  <si>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</si>
  <si>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</si>
  <si>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</si>
  <si>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</si>
  <si>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</si>
  <si>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</si>
  <si>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</si>
  <si>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</si>
  <si>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</si>
  <si>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</si>
  <si>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</si>
  <si>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</si>
  <si>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</si>
  <si>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</si>
  <si>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</si>
  <si>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</si>
  <si>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</si>
  <si>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</si>
  <si>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</si>
  <si>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</si>
  <si>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</si>
  <si>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</si>
  <si>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</si>
  <si>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</si>
  <si>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</si>
  <si>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</si>
  <si>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</si>
  <si>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</si>
  <si>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</si>
  <si>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</si>
  <si>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</si>
  <si>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</si>
  <si>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</si>
  <si>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</si>
  <si>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</si>
  <si>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</si>
  <si>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</si>
  <si>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</si>
  <si>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</si>
  <si>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</si>
  <si>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</si>
  <si>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</si>
  <si>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</si>
  <si>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</si>
  <si>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</si>
  <si>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</si>
  <si>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</si>
  <si>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</si>
  <si>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</si>
  <si>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</si>
  <si>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</si>
  <si>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</si>
  <si>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</si>
  <si>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</si>
  <si>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</si>
  <si>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</si>
  <si>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</si>
  <si>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</si>
  <si>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</si>
  <si>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</si>
  <si>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</si>
  <si>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</si>
  <si>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</si>
  <si>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</si>
  <si>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</si>
  <si>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</si>
  <si>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</si>
  <si>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</si>
  <si>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</si>
  <si>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</si>
  <si>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</si>
  <si>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</si>
  <si>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</si>
  <si>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</si>
  <si>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</si>
  <si>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</si>
  <si>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</si>
  <si>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</si>
  <si>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</si>
  <si>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</si>
  <si>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</si>
  <si>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</si>
  <si>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</si>
  <si>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</si>
  <si>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</si>
  <si>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</si>
  <si>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</si>
  <si>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</si>
  <si>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</si>
  <si>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</si>
  <si>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</si>
  <si>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</si>
  <si>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</si>
  <si>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</si>
  <si>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</si>
  <si>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</si>
  <si>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</si>
  <si>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</si>
  <si>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</si>
  <si>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</si>
  <si>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</si>
  <si>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</si>
  <si>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</si>
  <si>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</si>
  <si>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</si>
  <si>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</si>
  <si>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</si>
  <si>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</si>
  <si>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</si>
  <si>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</si>
  <si>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</si>
  <si>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</si>
  <si>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</si>
  <si>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</si>
  <si>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</si>
  <si>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</si>
  <si>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</si>
  <si>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</si>
  <si>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</si>
  <si>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</si>
  <si>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</si>
  <si>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</si>
  <si>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</si>
  <si>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</si>
  <si>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</si>
  <si>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</si>
  <si>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</si>
  <si>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</si>
  <si>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</si>
  <si>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</si>
  <si>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</si>
  <si>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</si>
  <si>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</si>
  <si>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</si>
  <si>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</si>
  <si>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</si>
  <si>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</si>
  <si>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</si>
  <si>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</si>
  <si>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</si>
  <si>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</si>
  <si>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</si>
  <si>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</si>
  <si>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</si>
  <si>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</si>
  <si>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</si>
  <si>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</si>
  <si>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</si>
  <si>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</si>
  <si>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</si>
  <si>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</si>
  <si>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</si>
  <si>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</si>
  <si>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</si>
  <si>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</si>
  <si>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</si>
  <si>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</si>
  <si>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</si>
  <si>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</si>
  <si>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</si>
  <si>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</si>
  <si>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</si>
  <si>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</si>
  <si>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</si>
  <si>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</si>
  <si>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</si>
  <si>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</si>
  <si>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</si>
  <si>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</si>
  <si>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</si>
  <si>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</si>
  <si>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</si>
  <si>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</si>
  <si>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</si>
  <si>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</si>
  <si>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</si>
  <si>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</si>
  <si>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</si>
  <si>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</si>
  <si>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</si>
  <si>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</si>
  <si>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</si>
  <si>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</si>
  <si>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</si>
  <si>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</si>
  <si>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</si>
  <si>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</si>
  <si>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</si>
  <si>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</si>
  <si>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</si>
  <si>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</si>
  <si>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</si>
  <si>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</si>
  <si>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</si>
  <si>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</si>
  <si>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</si>
  <si>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</si>
  <si>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</si>
  <si>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</si>
  <si>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</si>
  <si>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</si>
  <si>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</si>
  <si>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</si>
  <si>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</si>
  <si>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</si>
  <si>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</si>
  <si>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</si>
  <si>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</si>
  <si>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</si>
  <si>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</si>
  <si>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</si>
  <si>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</si>
  <si>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</si>
  <si>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</si>
  <si>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</si>
  <si>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</si>
  <si>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</si>
  <si>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</si>
  <si>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</si>
  <si>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</si>
  <si>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</si>
  <si>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</si>
  <si>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</si>
  <si>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</si>
  <si>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</si>
  <si>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</si>
  <si>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</si>
  <si>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</si>
  <si>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</si>
  <si>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</si>
  <si>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</si>
  <si>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</si>
  <si>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</si>
  <si>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</si>
  <si>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</si>
  <si>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</si>
  <si>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</si>
  <si>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</si>
  <si>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</si>
  <si>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</si>
  <si>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</si>
  <si>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</si>
  <si>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</si>
  <si>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</si>
  <si>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</si>
  <si>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</si>
  <si>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</si>
  <si>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</si>
  <si>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</si>
  <si>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</si>
  <si>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</si>
  <si>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</si>
  <si>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</si>
  <si>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</si>
  <si>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</si>
  <si>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</si>
  <si>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</si>
  <si>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</si>
  <si>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</si>
  <si>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</si>
  <si>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</si>
  <si>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</si>
  <si>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</si>
  <si>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</si>
  <si>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</si>
  <si>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</si>
  <si>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</si>
  <si>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</si>
  <si>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</si>
  <si>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</si>
  <si>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</si>
  <si>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</si>
  <si>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</si>
  <si>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</si>
  <si>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</si>
  <si>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</si>
  <si>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</si>
  <si>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</si>
  <si>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</si>
  <si>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</si>
  <si>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</si>
  <si>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</si>
  <si>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</si>
  <si>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</si>
  <si>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</si>
  <si>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</si>
  <si>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</si>
  <si>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</si>
  <si>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</si>
  <si>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</si>
  <si>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</si>
  <si>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</si>
  <si>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</si>
  <si>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</si>
  <si>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</si>
  <si>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</si>
  <si>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</si>
  <si>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</si>
  <si>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</si>
  <si>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</si>
  <si>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</si>
  <si>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</si>
  <si>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</si>
  <si>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</si>
  <si>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</si>
  <si>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</si>
  <si>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</si>
  <si>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</si>
  <si>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</si>
  <si>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</si>
  <si>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</si>
  <si>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</si>
  <si>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</si>
  <si>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</si>
  <si>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</si>
  <si>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</si>
  <si>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</si>
  <si>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</si>
  <si>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</si>
  <si>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</si>
  <si>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</si>
  <si>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</si>
  <si>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</si>
  <si>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</si>
  <si>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</si>
  <si>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</si>
  <si>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</si>
  <si>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</si>
  <si>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</si>
  <si>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</si>
  <si>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</si>
  <si>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</si>
  <si>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</si>
  <si>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</si>
  <si>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</si>
  <si>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</si>
  <si>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</si>
  <si>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</si>
  <si>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</si>
  <si>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</si>
  <si>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</si>
  <si>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</si>
  <si>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</si>
  <si>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</si>
  <si>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</si>
  <si>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</si>
  <si>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</si>
  <si>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</si>
  <si>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</si>
  <si>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</si>
  <si>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</si>
  <si>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</si>
  <si>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</si>
  <si>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</si>
  <si>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</si>
  <si>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</si>
  <si>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</si>
  <si>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</si>
  <si>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</si>
  <si>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</si>
  <si>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</si>
  <si>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</si>
  <si>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</si>
  <si>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</si>
  <si>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</si>
  <si>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</si>
  <si>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</si>
  <si>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</si>
  <si>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</si>
  <si>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</si>
  <si>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</si>
  <si>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</si>
  <si>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</si>
  <si>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</si>
  <si>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</si>
  <si>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</si>
  <si>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</si>
  <si>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</si>
  <si>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</si>
  <si>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</si>
  <si>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</si>
  <si>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</si>
  <si>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</si>
  <si>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</si>
  <si>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</si>
  <si>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</si>
  <si>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</si>
  <si>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</si>
  <si>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</si>
  <si>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</si>
  <si>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</si>
  <si>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</si>
  <si>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</si>
  <si>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</si>
  <si>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</si>
  <si>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</si>
  <si>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</si>
  <si>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</si>
  <si>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</si>
  <si>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</si>
  <si>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</si>
  <si>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</si>
  <si>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</si>
  <si>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</si>
  <si>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</si>
  <si>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</si>
  <si>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</si>
  <si>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</si>
  <si>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</si>
  <si>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</si>
  <si>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</si>
  <si>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</si>
  <si>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</si>
  <si>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</si>
  <si>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</si>
  <si>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</si>
  <si>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</si>
  <si>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</si>
  <si>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</si>
  <si>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</si>
  <si>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</si>
  <si>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</si>
  <si>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</si>
  <si>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</si>
  <si>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</si>
  <si>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</si>
  <si>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</si>
  <si>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</si>
  <si>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</si>
  <si>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</si>
  <si>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</si>
  <si>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</si>
  <si>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</si>
  <si>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</si>
  <si>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</si>
  <si>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</si>
  <si>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</si>
  <si>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</si>
  <si>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</si>
  <si>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</si>
  <si>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</si>
  <si>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</si>
  <si>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</si>
  <si>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</si>
  <si>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</si>
  <si>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</si>
  <si>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</si>
  <si>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</si>
  <si>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</si>
  <si>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</si>
  <si>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</si>
  <si>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</si>
  <si>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</si>
  <si>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</si>
  <si>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</si>
  <si>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</si>
  <si>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</si>
  <si>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</si>
  <si>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</si>
  <si>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</si>
  <si>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</si>
  <si>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</si>
  <si>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</si>
  <si>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</si>
  <si>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</si>
  <si>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</si>
  <si>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</si>
  <si>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</si>
  <si>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</si>
  <si>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</si>
  <si>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</si>
  <si>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</si>
  <si>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</si>
  <si>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</si>
  <si>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</si>
  <si>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</si>
  <si>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</si>
  <si>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</si>
  <si>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</si>
  <si>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</si>
  <si>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</si>
  <si>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</si>
  <si>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</si>
  <si>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</si>
  <si>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</si>
  <si>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</si>
  <si>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</si>
  <si>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</si>
  <si>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</si>
  <si>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</si>
  <si>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</si>
  <si>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</si>
  <si>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</si>
  <si>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</si>
  <si>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</si>
  <si>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</si>
  <si>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</si>
  <si>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</si>
  <si>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</si>
  <si>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</si>
  <si>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</si>
  <si>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</si>
  <si>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</si>
  <si>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</si>
  <si>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</si>
  <si>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</si>
  <si>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</si>
  <si>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</si>
  <si>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</si>
  <si>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</si>
  <si>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</si>
  <si>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</si>
  <si>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</si>
  <si>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</si>
  <si>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</si>
  <si>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</si>
  <si>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</si>
  <si>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</si>
  <si>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</si>
  <si>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</si>
  <si>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</si>
  <si>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</si>
  <si>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</si>
  <si>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</si>
  <si>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</si>
  <si>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</si>
  <si>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</si>
  <si>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</si>
  <si>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</si>
  <si>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</si>
  <si>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</si>
  <si>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</si>
  <si>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</si>
  <si>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</si>
  <si>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</si>
  <si>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</si>
  <si>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</si>
  <si>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</si>
  <si>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</si>
  <si>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</si>
  <si>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</si>
  <si>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</si>
  <si>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</si>
  <si>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</si>
  <si>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</si>
  <si>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</si>
  <si>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</si>
  <si>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</si>
  <si>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</si>
  <si>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</si>
  <si>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</si>
  <si>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</si>
  <si>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</si>
  <si>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</si>
  <si>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</si>
  <si>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</si>
  <si>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</si>
  <si>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</si>
  <si>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</si>
  <si>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</si>
  <si>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</si>
  <si>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</si>
  <si>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</si>
  <si>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</si>
  <si>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</si>
  <si>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</si>
  <si>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</si>
  <si>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</si>
  <si>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</si>
  <si>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</si>
  <si>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</si>
  <si>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</si>
  <si>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</si>
  <si>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</si>
  <si>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</si>
  <si>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</si>
  <si>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</si>
  <si>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</si>
  <si>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</si>
  <si>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</si>
  <si>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</si>
  <si>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</si>
  <si>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</si>
  <si>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</si>
  <si>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</si>
  <si>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</si>
  <si>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</si>
  <si>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</si>
  <si>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</si>
  <si>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</si>
  <si>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</si>
  <si>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</si>
  <si>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</si>
  <si>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</si>
  <si>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</si>
  <si>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</si>
  <si>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</si>
  <si>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</si>
  <si>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</si>
  <si>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</si>
  <si>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</si>
  <si>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</si>
  <si>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</si>
  <si>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</si>
  <si>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</si>
  <si>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</si>
  <si>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</si>
  <si>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</si>
  <si>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</si>
  <si>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</si>
  <si>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</si>
  <si>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</si>
  <si>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</si>
  <si>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</si>
  <si>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</si>
  <si>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</si>
  <si>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</si>
  <si>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</si>
  <si>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</si>
  <si>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</si>
  <si>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</si>
  <si>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</si>
  <si>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</si>
  <si>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</si>
  <si>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</si>
  <si>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</si>
  <si>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</si>
  <si>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</si>
  <si>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</si>
  <si>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</si>
  <si>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</si>
  <si>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</si>
  <si>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</si>
  <si>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</si>
  <si>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</si>
  <si>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</si>
  <si>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</si>
  <si>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</si>
  <si>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</si>
  <si>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</si>
  <si>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</si>
  <si>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</si>
  <si>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</si>
  <si>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</si>
  <si>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</si>
  <si>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</si>
  <si>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</si>
  <si>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</si>
  <si>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</si>
  <si>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</si>
  <si>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</si>
  <si>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</si>
  <si>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</si>
  <si>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</si>
  <si>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</si>
  <si>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</si>
  <si>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</si>
  <si>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</si>
  <si>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</si>
  <si>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</si>
  <si>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</si>
  <si>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</si>
  <si>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</si>
  <si>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</si>
  <si>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</si>
  <si>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</si>
  <si>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</si>
  <si>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</si>
  <si>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</si>
  <si>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</si>
  <si>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</si>
  <si>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</si>
  <si>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</si>
  <si>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</si>
  <si>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</si>
  <si>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</si>
  <si>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</si>
  <si>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</si>
  <si>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</si>
  <si>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</si>
  <si>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</si>
  <si>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</si>
  <si>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</si>
  <si>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</si>
  <si>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</si>
  <si>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</si>
  <si>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</si>
  <si>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</si>
  <si>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</si>
  <si>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</si>
  <si>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</si>
  <si>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</si>
  <si>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</si>
  <si>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</si>
  <si>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</si>
  <si>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</si>
  <si>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</si>
  <si>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</si>
  <si>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</si>
  <si>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</si>
  <si>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</si>
  <si>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</si>
  <si>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</si>
  <si>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</si>
  <si>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</si>
  <si>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</si>
  <si>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</si>
  <si>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</si>
  <si>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</si>
  <si>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</si>
  <si>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</si>
  <si>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</si>
  <si>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</si>
  <si>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</si>
  <si>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</si>
  <si>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</si>
  <si>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</si>
  <si>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</si>
  <si>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</si>
  <si>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</si>
  <si>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</si>
  <si>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</si>
  <si>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</si>
  <si>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</si>
  <si>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</si>
  <si>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</si>
  <si>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</si>
  <si>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</si>
  <si>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</si>
  <si>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</si>
  <si>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</si>
  <si>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</si>
  <si>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</si>
  <si>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</si>
  <si>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</si>
  <si>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</si>
  <si>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</si>
  <si>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</si>
  <si>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</si>
  <si>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</si>
  <si>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</si>
  <si>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</si>
  <si>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</si>
  <si>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</si>
  <si>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</si>
  <si>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</si>
  <si>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</si>
  <si>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</si>
  <si>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</si>
  <si>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</si>
  <si>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</si>
  <si>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</si>
  <si>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</si>
  <si>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</si>
  <si>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</si>
  <si>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</si>
  <si>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</si>
  <si>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</si>
  <si>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</si>
  <si>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</si>
  <si>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</si>
  <si>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</si>
  <si>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</si>
  <si>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</si>
  <si>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</si>
  <si>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</si>
  <si>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</si>
  <si>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</si>
  <si>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</si>
  <si>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</si>
  <si>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</si>
  <si>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</si>
  <si>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</si>
  <si>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</si>
  <si>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</si>
  <si>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</si>
  <si>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</si>
  <si>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</si>
  <si>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</si>
  <si>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</si>
  <si>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</si>
  <si>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</si>
  <si>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</si>
  <si>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</si>
  <si>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</si>
  <si>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</si>
  <si>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</si>
  <si>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</si>
  <si>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</si>
  <si>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</si>
  <si>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</si>
  <si>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</si>
  <si>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</si>
  <si>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</si>
  <si>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</si>
  <si>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</si>
  <si>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</si>
  <si>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</si>
  <si>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</si>
  <si>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</si>
  <si>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</si>
  <si>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</si>
  <si>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</si>
  <si>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</si>
  <si>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</si>
  <si>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</si>
  <si>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</si>
  <si>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</si>
  <si>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</si>
  <si>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</si>
  <si>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</si>
  <si>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</si>
  <si>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</si>
  <si>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</si>
  <si>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</si>
  <si>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</si>
  <si>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</si>
  <si>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</si>
  <si>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</si>
  <si>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</si>
  <si>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</si>
  <si>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</si>
  <si>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</si>
  <si>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</si>
  <si>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</si>
  <si>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</si>
  <si>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</si>
  <si>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</si>
  <si>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</si>
  <si>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</si>
  <si>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</si>
  <si>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</si>
  <si>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</si>
  <si>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</si>
  <si>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</si>
  <si>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</si>
  <si>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</si>
  <si>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</si>
  <si>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</si>
  <si>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</si>
  <si>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</si>
  <si>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</si>
  <si>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</si>
  <si>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</si>
  <si>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</si>
  <si>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</si>
  <si>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</si>
  <si>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</si>
  <si>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</si>
  <si>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</si>
  <si>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</si>
  <si>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</si>
  <si>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</si>
  <si>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</si>
  <si>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</si>
  <si>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</si>
  <si>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</si>
  <si>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</si>
  <si>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</si>
  <si>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</si>
  <si>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</si>
  <si>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</si>
  <si>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</si>
  <si>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</si>
  <si>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</si>
  <si>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</si>
  <si>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</si>
  <si>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</si>
  <si>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</si>
  <si>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</si>
  <si>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</si>
  <si>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</si>
  <si>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</si>
  <si>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</si>
  <si>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</si>
  <si>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</si>
  <si>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</si>
  <si>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</si>
  <si>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</si>
  <si>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</si>
  <si>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</si>
  <si>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</si>
  <si>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</si>
  <si>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</si>
  <si>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</si>
  <si>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</si>
  <si>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</si>
  <si>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</si>
  <si>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</si>
  <si>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</si>
  <si>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</si>
  <si>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</si>
  <si>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</si>
  <si>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</si>
  <si>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</si>
  <si>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</si>
  <si>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</si>
  <si>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</si>
  <si>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</si>
  <si>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</si>
  <si>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</si>
  <si>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</si>
  <si>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</si>
  <si>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</si>
  <si>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</si>
  <si>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</si>
  <si>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</si>
  <si>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</si>
  <si>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</si>
  <si>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</si>
  <si>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</si>
  <si>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</si>
  <si>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</si>
  <si>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</si>
  <si>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</si>
  <si>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</si>
  <si>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</si>
  <si>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</si>
  <si>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</si>
  <si>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</si>
  <si>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</si>
  <si>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</si>
  <si>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</si>
  <si>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</si>
  <si>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</si>
  <si>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</si>
  <si>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</si>
  <si>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</si>
  <si>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</si>
  <si>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</si>
  <si>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</si>
  <si>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</si>
  <si>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</si>
  <si>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</si>
  <si>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</si>
  <si>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</si>
  <si>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</si>
  <si>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</si>
  <si>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</si>
  <si>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</si>
  <si>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</si>
  <si>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</si>
  <si>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</si>
  <si>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</si>
  <si>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</si>
  <si>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</si>
  <si>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</si>
  <si>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</si>
  <si>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</si>
  <si>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</si>
  <si>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</si>
  <si>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</si>
  <si>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</si>
  <si>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</si>
  <si>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</si>
  <si>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</si>
  <si>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</si>
  <si>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</si>
  <si>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</si>
  <si>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</si>
  <si>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</si>
  <si>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</si>
  <si>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</si>
  <si>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</si>
  <si>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</si>
  <si>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</si>
  <si>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</si>
  <si>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</si>
  <si>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</si>
  <si>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</si>
  <si>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</si>
  <si>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</si>
  <si>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</si>
  <si>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</si>
  <si>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</si>
  <si>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</si>
  <si>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</si>
  <si>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</si>
  <si>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</si>
  <si>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</si>
  <si>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</si>
  <si>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</si>
  <si>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</si>
  <si>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</si>
  <si>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</si>
  <si>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</si>
  <si>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</si>
  <si>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</si>
  <si>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</si>
  <si>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</si>
  <si>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</si>
  <si>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</si>
  <si>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</si>
  <si>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</si>
  <si>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</si>
  <si>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</si>
  <si>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</si>
  <si>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</si>
  <si>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</si>
  <si>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</si>
  <si>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</si>
  <si>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</si>
  <si>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</si>
  <si>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</si>
  <si>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</si>
  <si>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</si>
  <si>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</si>
  <si>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</si>
  <si>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</si>
  <si>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</si>
  <si>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</si>
  <si>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</si>
  <si>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</si>
  <si>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</si>
  <si>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</si>
  <si>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</si>
  <si>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</si>
  <si>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</si>
  <si>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</si>
  <si>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</si>
  <si>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</si>
  <si>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</si>
  <si>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</si>
  <si>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</si>
  <si>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</si>
  <si>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</si>
  <si>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</si>
  <si>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</si>
  <si>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</si>
  <si>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</si>
  <si>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</si>
  <si>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</si>
  <si>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</si>
  <si>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</si>
  <si>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</si>
  <si>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</si>
  <si>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</si>
  <si>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</si>
  <si>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</si>
  <si>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</si>
  <si>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</si>
  <si>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</si>
  <si>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</si>
  <si>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</si>
  <si>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</si>
  <si>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</si>
  <si>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</si>
  <si>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</si>
  <si>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</si>
  <si>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</si>
  <si>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</si>
  <si>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</si>
  <si>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</si>
  <si>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</si>
  <si>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</si>
  <si>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</si>
  <si>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</si>
  <si>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</si>
  <si>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</si>
  <si>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</si>
  <si>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</si>
  <si>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</si>
  <si>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</si>
  <si>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</si>
  <si>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</si>
  <si>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</si>
  <si>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</si>
  <si>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</si>
  <si>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</si>
  <si>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</si>
  <si>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</si>
  <si>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</si>
  <si>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</si>
  <si>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</si>
  <si>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</si>
  <si>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</si>
  <si>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</si>
  <si>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</si>
  <si>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</si>
  <si>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</si>
  <si>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</si>
  <si>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</si>
  <si>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</si>
  <si>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</si>
  <si>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</si>
  <si>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</si>
  <si>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</si>
  <si>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</si>
  <si>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</si>
  <si>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</si>
  <si>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</si>
  <si>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</si>
  <si>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</si>
  <si>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</si>
  <si>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</si>
  <si>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</si>
  <si>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</si>
  <si>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</si>
  <si>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</si>
  <si>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</si>
  <si>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</si>
  <si>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</si>
  <si>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</si>
  <si>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</si>
  <si>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</si>
  <si>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</si>
  <si>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</si>
  <si>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</si>
  <si>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</si>
  <si>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</si>
  <si>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</si>
  <si>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</si>
  <si>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</si>
  <si>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</si>
  <si>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</si>
  <si>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</si>
  <si>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</si>
  <si>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</si>
  <si>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</si>
  <si>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</si>
  <si>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</si>
  <si>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</si>
  <si>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</si>
  <si>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</si>
  <si>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</si>
  <si>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</si>
  <si>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</si>
  <si>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</si>
  <si>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</si>
  <si>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</si>
  <si>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</si>
  <si>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</si>
  <si>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</si>
  <si>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</si>
  <si>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</si>
  <si>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</si>
  <si>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</si>
  <si>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</si>
  <si>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</si>
  <si>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</si>
  <si>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</si>
  <si>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</si>
  <si>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</si>
  <si>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</si>
  <si>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</si>
  <si>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</si>
  <si>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</si>
  <si>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</si>
  <si>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</si>
  <si>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</si>
  <si>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</si>
  <si>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</si>
  <si>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</si>
  <si>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</si>
  <si>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</si>
  <si>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</si>
  <si>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</si>
  <si>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</si>
  <si>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</si>
  <si>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</si>
  <si>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</si>
  <si>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</si>
  <si>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</si>
  <si>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</si>
  <si>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</si>
  <si>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</si>
  <si>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</si>
  <si>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</si>
  <si>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</si>
  <si>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</si>
  <si>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</si>
  <si>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</si>
  <si>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</si>
  <si>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</si>
  <si>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</si>
  <si>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</si>
  <si>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</si>
  <si>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</si>
  <si>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</si>
  <si>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</si>
  <si>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</si>
  <si>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</si>
  <si>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</si>
  <si>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</si>
  <si>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</si>
  <si>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</si>
  <si>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</si>
  <si>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</si>
  <si>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</si>
  <si>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</si>
  <si>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</si>
  <si>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</si>
  <si>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</si>
  <si>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</si>
  <si>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</si>
  <si>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</si>
  <si>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</si>
  <si>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</si>
  <si>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</si>
  <si>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</si>
  <si>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</si>
  <si>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</si>
  <si>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</si>
  <si>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</si>
  <si>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</si>
  <si>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</si>
  <si>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</si>
  <si>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</si>
  <si>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</si>
  <si>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</si>
  <si>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</si>
  <si>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</si>
  <si>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</si>
  <si>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</si>
  <si>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</si>
  <si>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</si>
  <si>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</si>
  <si>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</si>
  <si>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</si>
  <si>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</si>
  <si>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</si>
  <si>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</si>
  <si>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</si>
  <si>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</si>
  <si>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</si>
  <si>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</si>
  <si>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</si>
  <si>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</si>
  <si>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</si>
  <si>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</si>
  <si>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</si>
  <si>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</si>
  <si>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</si>
  <si>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</si>
  <si>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</si>
  <si>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</si>
  <si>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</si>
  <si>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</si>
  <si>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</si>
  <si>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</si>
  <si>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</si>
  <si>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</si>
  <si>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</si>
  <si>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</si>
  <si>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</si>
  <si>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</si>
  <si>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</si>
  <si>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</si>
  <si>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</si>
  <si>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</si>
  <si>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</si>
  <si>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</si>
  <si>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</si>
  <si>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</si>
  <si>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</si>
  <si>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</si>
  <si>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</si>
  <si>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</si>
  <si>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</si>
  <si>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</si>
  <si>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</si>
  <si>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</si>
  <si>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</si>
  <si>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</si>
  <si>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</si>
  <si>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</si>
  <si>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</si>
  <si>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</si>
  <si>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</si>
  <si>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</si>
  <si>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</si>
  <si>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</si>
  <si>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</si>
  <si>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</si>
  <si>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</si>
  <si>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</si>
  <si>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</si>
  <si>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</si>
  <si>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</si>
  <si>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</si>
  <si>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</si>
  <si>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</si>
  <si>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</si>
  <si>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</si>
  <si>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</si>
  <si>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</si>
  <si>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</si>
  <si>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</si>
  <si>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</si>
  <si>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</si>
  <si>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</si>
  <si>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</si>
  <si>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</si>
  <si>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</si>
  <si>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</si>
  <si>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</si>
  <si>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</si>
  <si>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</si>
  <si>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</si>
  <si>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</si>
  <si>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</si>
  <si>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</si>
  <si>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</si>
  <si>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</si>
  <si>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</si>
  <si>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</si>
  <si>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</si>
  <si>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</si>
  <si>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</si>
  <si>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</si>
  <si>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</si>
  <si>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</si>
  <si>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</si>
  <si>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</si>
  <si>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</si>
  <si>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</si>
  <si>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</si>
  <si>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</si>
  <si>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</si>
  <si>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</si>
  <si>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</si>
  <si>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</si>
  <si>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</si>
  <si>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</si>
  <si>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</si>
  <si>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</si>
  <si>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</si>
  <si>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</si>
  <si>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</si>
  <si>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</si>
  <si>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</si>
  <si>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</si>
  <si>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</si>
  <si>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</si>
  <si>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</si>
  <si>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</si>
  <si>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</si>
  <si>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</si>
  <si>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</si>
  <si>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</si>
  <si>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</si>
  <si>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</si>
  <si>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</si>
  <si>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</si>
  <si>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</si>
  <si>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</si>
  <si>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</si>
  <si>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</si>
  <si>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</si>
  <si>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</si>
  <si>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</si>
  <si>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</si>
  <si>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</si>
  <si>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</si>
  <si>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</si>
  <si>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</si>
  <si>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</si>
  <si>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</si>
  <si>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</si>
  <si>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</si>
  <si>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</si>
  <si>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</si>
  <si>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</si>
  <si>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</si>
  <si>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</si>
  <si>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</si>
  <si>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</si>
  <si>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</si>
  <si>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</si>
  <si>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</si>
  <si>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</si>
  <si>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</si>
  <si>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</si>
  <si>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</si>
  <si>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</si>
  <si>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</si>
  <si>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</si>
  <si>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</si>
  <si>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</si>
  <si>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</si>
  <si>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</si>
  <si>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</si>
  <si>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</si>
  <si>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</si>
  <si>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</si>
  <si>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</si>
  <si>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</si>
  <si>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</si>
  <si>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</si>
  <si>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</si>
  <si>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</si>
  <si>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</si>
  <si>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</si>
  <si>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</si>
  <si>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</si>
  <si>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</si>
  <si>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</si>
  <si>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</si>
  <si>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</si>
  <si>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</si>
  <si>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</si>
  <si>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</si>
  <si>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</si>
  <si>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</si>
  <si>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</si>
  <si>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</si>
  <si>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</si>
  <si>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</si>
  <si>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</si>
  <si>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</si>
  <si>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</si>
  <si>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</si>
  <si>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</si>
  <si>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</si>
  <si>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</si>
  <si>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</si>
  <si>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</si>
  <si>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</si>
  <si>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</si>
  <si>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</si>
  <si>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</si>
  <si>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</si>
  <si>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</si>
  <si>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</si>
  <si>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</si>
  <si>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</si>
  <si>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</si>
  <si>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</si>
  <si>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</si>
  <si>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</si>
  <si>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</si>
  <si>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</si>
  <si>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</si>
  <si>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</si>
  <si>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</si>
  <si>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</si>
  <si>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</si>
  <si>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</si>
  <si>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</si>
  <si>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</si>
  <si>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</si>
  <si>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</si>
  <si>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</si>
  <si>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</si>
  <si>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</si>
  <si>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</si>
  <si>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</si>
  <si>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</si>
  <si>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</si>
  <si>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</si>
  <si>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</si>
  <si>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</si>
  <si>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</si>
  <si>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</si>
  <si>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</si>
  <si>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</si>
  <si>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</si>
  <si>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</si>
  <si>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</si>
  <si>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</si>
  <si>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</si>
  <si>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</si>
  <si>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</si>
  <si>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</si>
  <si>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</si>
  <si>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</si>
  <si>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</si>
  <si>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</si>
  <si>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</si>
  <si>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</si>
  <si>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</si>
  <si>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</si>
  <si>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</si>
  <si>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</si>
  <si>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</si>
  <si>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</si>
  <si>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</si>
  <si>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</si>
  <si>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</si>
  <si>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</si>
  <si>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</si>
  <si>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</si>
  <si>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</si>
  <si>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</si>
  <si>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</si>
  <si>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</si>
  <si>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</si>
  <si>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</si>
  <si>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</si>
  <si>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</si>
  <si>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</si>
  <si>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</si>
  <si>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</si>
  <si>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</si>
  <si>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</si>
  <si>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</si>
  <si>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</si>
  <si>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</si>
  <si>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</si>
  <si>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</si>
  <si>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</si>
  <si>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</si>
  <si>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</si>
  <si>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</si>
  <si>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</si>
  <si>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</si>
  <si>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</si>
  <si>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</si>
  <si>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</si>
  <si>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</si>
  <si>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</si>
  <si>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</si>
  <si>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</si>
  <si>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</si>
  <si>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</si>
  <si>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</si>
  <si>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</si>
  <si>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</si>
  <si>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</si>
  <si>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</si>
  <si>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</si>
  <si>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</si>
  <si>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</si>
  <si>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</si>
  <si>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</si>
  <si>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</si>
  <si>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</si>
  <si>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</si>
  <si>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</si>
  <si>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</si>
  <si>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</si>
  <si>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</si>
  <si>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</si>
  <si>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</si>
  <si>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</si>
  <si>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</si>
  <si>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</si>
  <si>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</si>
  <si>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</si>
  <si>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</si>
  <si>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</si>
  <si>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</si>
  <si>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</si>
  <si>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</si>
  <si>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</si>
  <si>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</si>
  <si>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</si>
  <si>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</si>
  <si>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</si>
  <si>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</si>
  <si>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</si>
  <si>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</si>
  <si>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</si>
  <si>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</si>
  <si>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</si>
  <si>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</si>
  <si>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</si>
  <si>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</si>
  <si>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</si>
  <si>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</si>
  <si>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</si>
  <si>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</si>
  <si>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</si>
  <si>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</si>
  <si>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</si>
  <si>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</si>
  <si>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</si>
  <si>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</si>
  <si>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</si>
  <si>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</si>
  <si>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</si>
  <si>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</si>
  <si>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</si>
  <si>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</si>
  <si>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</si>
  <si>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</si>
  <si>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</si>
  <si>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</si>
  <si>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</si>
  <si>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</si>
  <si>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</si>
  <si>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</si>
  <si>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</si>
  <si>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</si>
  <si>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</si>
  <si>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</si>
  <si>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</si>
  <si>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</si>
  <si>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</si>
  <si>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</si>
  <si>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</si>
  <si>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</si>
  <si>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</si>
  <si>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</si>
  <si>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</si>
  <si>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</si>
  <si>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</si>
  <si>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</si>
  <si>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</si>
  <si>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</si>
  <si>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</si>
  <si>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</si>
  <si>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</si>
  <si>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</si>
  <si>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</si>
  <si>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</si>
  <si>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</si>
  <si>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</si>
  <si>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</si>
  <si>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</si>
  <si>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</si>
  <si>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</si>
  <si>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</si>
  <si>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</si>
  <si>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</si>
  <si>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</si>
  <si>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</si>
  <si>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</si>
  <si>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</si>
  <si>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</si>
  <si>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</si>
  <si>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</si>
  <si>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</si>
  <si>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</si>
  <si>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</si>
  <si>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</si>
  <si>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</si>
  <si>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</si>
  <si>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</si>
  <si>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</si>
  <si>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</si>
  <si>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</si>
  <si>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</si>
  <si>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</si>
  <si>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</si>
  <si>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</si>
  <si>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</si>
  <si>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</si>
  <si>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</si>
  <si>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</si>
  <si>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</si>
  <si>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</si>
  <si>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</si>
  <si>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</si>
  <si>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</si>
  <si>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</si>
  <si>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</si>
  <si>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</si>
  <si>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</si>
  <si>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</si>
  <si>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</si>
  <si>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</si>
  <si>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</si>
  <si>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</si>
  <si>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</si>
  <si>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</si>
  <si>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</si>
  <si>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</si>
  <si>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</si>
  <si>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</si>
  <si>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</si>
  <si>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</si>
  <si>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</si>
  <si>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</si>
  <si>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</si>
  <si>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</si>
  <si>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</si>
  <si>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</si>
  <si>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</si>
  <si>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</si>
  <si>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</si>
  <si>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</si>
  <si>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</si>
  <si>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</si>
  <si>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</si>
  <si>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</si>
  <si>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</si>
  <si>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</si>
  <si>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</si>
  <si>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</si>
  <si>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</si>
  <si>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</si>
  <si>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</si>
  <si>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</si>
  <si>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</si>
  <si>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</si>
  <si>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</si>
  <si>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</si>
  <si>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</si>
  <si>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</si>
  <si>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</si>
  <si>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</si>
  <si>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</si>
  <si>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</si>
  <si>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</si>
  <si>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</si>
  <si>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</si>
  <si>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</si>
  <si>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</si>
  <si>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</si>
  <si>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</si>
  <si>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</si>
  <si>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</si>
  <si>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</si>
  <si>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</si>
  <si>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</si>
  <si>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</si>
  <si>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</si>
  <si>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</si>
  <si>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</si>
  <si>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</si>
  <si>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</si>
  <si>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</si>
  <si>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</si>
  <si>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</si>
  <si>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</si>
  <si>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</si>
  <si>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</si>
  <si>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</si>
  <si>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</si>
  <si>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</si>
  <si>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</si>
  <si>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</si>
  <si>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</si>
  <si>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</si>
  <si>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</si>
  <si>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</si>
  <si>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</si>
  <si>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</si>
  <si>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</si>
  <si>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</si>
  <si>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</si>
  <si>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</si>
  <si>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</si>
  <si>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</si>
  <si>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</si>
  <si>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</si>
  <si>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</si>
  <si>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</si>
  <si>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</si>
  <si>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</si>
  <si>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</si>
  <si>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</si>
  <si>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</si>
  <si>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</si>
  <si>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</si>
  <si>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</si>
  <si>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</si>
  <si>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</si>
  <si>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</si>
  <si>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</si>
  <si>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</si>
  <si>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</si>
  <si>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</si>
  <si>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</si>
  <si>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</si>
  <si>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</si>
  <si>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</si>
  <si>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</si>
  <si>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</si>
  <si>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</si>
  <si>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</si>
  <si>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</si>
  <si>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</si>
  <si>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</si>
  <si>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</si>
  <si>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</si>
  <si>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</si>
  <si>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</si>
  <si>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</si>
  <si>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</si>
  <si>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</si>
  <si>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</si>
  <si>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</si>
  <si>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</si>
  <si>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</si>
  <si>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</si>
  <si>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</si>
  <si>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</si>
  <si>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</si>
  <si>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</si>
  <si>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</si>
  <si>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</si>
  <si>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</si>
  <si>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</si>
  <si>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</si>
  <si>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</si>
  <si>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</si>
  <si>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</si>
  <si>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</si>
  <si>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</si>
  <si>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</si>
  <si>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</si>
  <si>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</si>
  <si>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</si>
  <si>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</si>
  <si>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</si>
  <si>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</si>
  <si>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</si>
  <si>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</si>
  <si>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</si>
  <si>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</si>
  <si>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</si>
  <si>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</si>
  <si>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</si>
  <si>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</si>
  <si>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</si>
  <si>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</si>
  <si>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</si>
  <si>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</si>
  <si>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</si>
  <si>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</si>
  <si>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</si>
  <si>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</si>
  <si>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</si>
  <si>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</si>
  <si>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</si>
  <si>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</si>
  <si>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</si>
  <si>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</si>
  <si>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</si>
  <si>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</si>
  <si>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</si>
  <si>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</si>
  <si>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</si>
  <si>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</si>
  <si>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</si>
  <si>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</si>
  <si>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</si>
  <si>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</si>
  <si>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</si>
  <si>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</si>
  <si>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</si>
  <si>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</si>
  <si>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</si>
  <si>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</si>
  <si>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</si>
  <si>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</si>
  <si>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</si>
  <si>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</si>
  <si>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</si>
  <si>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</si>
  <si>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</si>
  <si>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</si>
  <si>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</si>
  <si>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</si>
  <si>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</si>
  <si>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</si>
  <si>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</si>
  <si>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</si>
  <si>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</si>
  <si>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</si>
  <si>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</si>
  <si>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</si>
  <si>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</si>
  <si>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</si>
  <si>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</si>
  <si>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</si>
  <si>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</si>
  <si>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</si>
  <si>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</si>
  <si>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</si>
  <si>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</si>
  <si>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</si>
  <si>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</si>
  <si>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</si>
  <si>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</si>
  <si>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</si>
  <si>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</si>
  <si>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</si>
  <si>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</si>
  <si>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</si>
  <si>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</si>
  <si>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</si>
  <si>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</si>
  <si>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</si>
  <si>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</si>
  <si>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</si>
  <si>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</si>
  <si>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</si>
  <si>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</si>
  <si>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</si>
  <si>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</si>
  <si>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</si>
  <si>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</si>
  <si>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</si>
  <si>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</si>
  <si>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</si>
  <si>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</si>
  <si>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</si>
  <si>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</si>
  <si>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</si>
  <si>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</si>
  <si>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</si>
  <si>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</si>
  <si>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</si>
  <si>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</si>
  <si>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</si>
  <si>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</si>
  <si>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</si>
  <si>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</si>
  <si>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</si>
  <si>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</si>
  <si>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</si>
  <si>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</si>
  <si>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</si>
  <si>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</si>
  <si>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</si>
  <si>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</si>
  <si>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</si>
  <si>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</si>
  <si>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</si>
  <si>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</si>
  <si>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</si>
  <si>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</si>
  <si>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</si>
  <si>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</si>
  <si>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</si>
  <si>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</si>
  <si>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</si>
  <si>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</si>
  <si>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</si>
  <si>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</si>
  <si>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</si>
  <si>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</si>
  <si>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</si>
  <si>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</si>
  <si>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</si>
  <si>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</si>
  <si>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</si>
  <si>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</si>
  <si>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</si>
  <si>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</si>
  <si>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</si>
  <si>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</si>
  <si>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</si>
  <si>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</si>
  <si>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</si>
  <si>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</si>
  <si>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</si>
  <si>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</si>
  <si>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</si>
  <si>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</si>
  <si>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</si>
  <si>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</si>
  <si>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</si>
  <si>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</si>
  <si>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</si>
  <si>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</si>
  <si>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</si>
  <si>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</si>
  <si>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</si>
  <si>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</si>
  <si>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</si>
  <si>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</si>
  <si>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</si>
  <si>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</si>
  <si>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</si>
  <si>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</si>
  <si>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</si>
  <si>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</si>
  <si>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</si>
  <si>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</si>
  <si>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</si>
  <si>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</si>
  <si>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</si>
  <si>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</si>
  <si>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</si>
  <si>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</si>
  <si>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</si>
  <si>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</si>
  <si>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</si>
  <si>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</si>
  <si>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</si>
  <si>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</si>
  <si>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</si>
  <si>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</si>
  <si>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</si>
  <si>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</si>
  <si>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</si>
  <si>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</si>
  <si>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</si>
  <si>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</si>
  <si>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</si>
  <si>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</si>
  <si>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</si>
  <si>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</si>
  <si>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</si>
  <si>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</si>
  <si>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</si>
  <si>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</si>
  <si>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</si>
  <si>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</si>
  <si>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</si>
  <si>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</si>
  <si>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</si>
  <si>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</si>
  <si>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</si>
  <si>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</si>
  <si>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</si>
  <si>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</si>
  <si>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</si>
  <si>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</si>
  <si>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</si>
  <si>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</si>
  <si>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</si>
  <si>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</si>
  <si>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</si>
  <si>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</si>
  <si>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</si>
  <si>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</si>
  <si>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</si>
  <si>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</si>
  <si>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</si>
  <si>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</si>
  <si>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</si>
  <si>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</si>
  <si>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</si>
  <si>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</si>
  <si>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</si>
  <si>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</si>
  <si>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</si>
  <si>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</si>
  <si>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</si>
  <si>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</si>
  <si>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</si>
  <si>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</si>
  <si>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</si>
  <si>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</si>
  <si>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</si>
  <si>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</si>
  <si>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</si>
  <si>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</si>
  <si>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</si>
  <si>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</si>
  <si>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</si>
  <si>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</si>
  <si>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</si>
  <si>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</si>
  <si>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</si>
  <si>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</si>
  <si>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</si>
  <si>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</si>
  <si>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</si>
  <si>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</si>
  <si>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</si>
  <si>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</si>
  <si>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</si>
  <si>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</si>
  <si>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</si>
  <si>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</si>
  <si>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</si>
  <si>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</si>
  <si>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</si>
  <si>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</si>
  <si>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</si>
  <si>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</si>
  <si>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</si>
  <si>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</si>
  <si>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</si>
  <si>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</si>
  <si>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</si>
  <si>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</si>
  <si>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</si>
  <si>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</si>
  <si>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</si>
  <si>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</si>
  <si>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</si>
  <si>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</si>
  <si>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</si>
  <si>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</si>
  <si>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</si>
  <si>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</si>
  <si>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</si>
  <si>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</si>
  <si>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</si>
  <si>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</si>
  <si>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</si>
  <si>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</si>
  <si>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</si>
  <si>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</si>
  <si>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</si>
  <si>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</si>
  <si>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</si>
  <si>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</si>
  <si>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</si>
  <si>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</si>
  <si>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</si>
  <si>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</si>
  <si>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</si>
  <si>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</si>
  <si>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</si>
  <si>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</si>
  <si>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</si>
  <si>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</si>
  <si>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</si>
  <si>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</si>
  <si>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</si>
  <si>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</si>
  <si>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</si>
  <si>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</si>
  <si>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</si>
  <si>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</si>
  <si>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</si>
  <si>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</si>
  <si>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</si>
  <si>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</si>
  <si>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</si>
  <si>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</si>
  <si>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</si>
  <si>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</si>
  <si>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</si>
  <si>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</si>
  <si>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</si>
  <si>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</si>
  <si>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</si>
  <si>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</si>
  <si>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</si>
  <si>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</si>
  <si>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</si>
  <si>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</si>
  <si>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</si>
  <si>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</si>
  <si>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</si>
  <si>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</si>
  <si>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</si>
  <si>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</si>
  <si>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</si>
  <si>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</si>
  <si>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</si>
  <si>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</si>
  <si>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</si>
  <si>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</si>
  <si>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</si>
  <si>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</si>
  <si>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</si>
  <si>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</si>
  <si>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</si>
  <si>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</si>
  <si>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</si>
  <si>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</si>
  <si>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</si>
  <si>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</si>
  <si>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</si>
  <si>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</si>
  <si>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</si>
  <si>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</si>
  <si>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</si>
  <si>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</si>
  <si>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</si>
  <si>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</si>
  <si>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</si>
  <si>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</si>
  <si>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</si>
  <si>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</si>
  <si>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</si>
  <si>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</si>
  <si>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</si>
  <si>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</si>
  <si>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</si>
  <si>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</si>
  <si>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</si>
  <si>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</si>
  <si>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</si>
  <si>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</si>
  <si>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</si>
  <si>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</si>
  <si>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</si>
  <si>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</si>
  <si>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</si>
  <si>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</si>
  <si>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</si>
  <si>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</si>
  <si>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</si>
  <si>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</si>
  <si>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</si>
  <si>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</si>
  <si>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</si>
  <si>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</si>
  <si>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</si>
  <si>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</si>
  <si>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</si>
  <si>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</si>
  <si>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</si>
  <si>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</si>
  <si>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</si>
  <si>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</si>
  <si>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</si>
  <si>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</si>
  <si>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</si>
  <si>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</si>
  <si>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</si>
  <si>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</si>
  <si>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</si>
  <si>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</si>
  <si>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</si>
  <si>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</si>
  <si>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</si>
  <si>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</si>
  <si>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</si>
  <si>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</si>
  <si>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</si>
  <si>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</si>
  <si>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</si>
  <si>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</si>
  <si>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</si>
  <si>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</si>
  <si>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</si>
  <si>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</si>
  <si>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</si>
  <si>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</si>
  <si>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</si>
  <si>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</si>
  <si>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</si>
  <si>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</si>
  <si>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</si>
  <si>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</si>
  <si>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</si>
  <si>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</si>
  <si>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</si>
  <si>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</si>
  <si>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</si>
  <si>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</si>
  <si>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</si>
  <si>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</si>
  <si>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</si>
  <si>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</si>
  <si>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</si>
  <si>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</si>
  <si>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</si>
  <si>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</si>
  <si>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</si>
  <si>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</si>
  <si>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</si>
  <si>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</si>
  <si>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</si>
  <si>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</si>
  <si>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</si>
  <si>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</si>
  <si>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</si>
  <si>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</si>
  <si>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</si>
  <si>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</si>
  <si>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</si>
  <si>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</si>
  <si>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</si>
  <si>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</si>
  <si>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</si>
  <si>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</si>
  <si>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</si>
  <si>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</si>
  <si>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</si>
  <si>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</si>
  <si>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</si>
  <si>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</si>
  <si>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</si>
  <si>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</si>
  <si>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</si>
  <si>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</si>
  <si>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</si>
  <si>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</si>
  <si>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</si>
  <si>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</si>
  <si>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</si>
  <si>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</si>
  <si>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</si>
  <si>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</si>
  <si>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</si>
  <si>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</si>
  <si>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</si>
  <si>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</si>
  <si>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</si>
  <si>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</si>
  <si>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</si>
  <si>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</si>
  <si>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</si>
  <si>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</si>
  <si>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</si>
  <si>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</si>
  <si>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</si>
  <si>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</si>
  <si>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</si>
  <si>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</si>
  <si>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</si>
  <si>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</si>
  <si>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</si>
  <si>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</si>
  <si>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</si>
  <si>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</si>
  <si>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</si>
  <si>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</si>
  <si>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</si>
  <si>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</si>
  <si>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</si>
  <si>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</si>
  <si>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</si>
  <si>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</si>
  <si>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</si>
  <si>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</si>
  <si>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</si>
  <si>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</si>
  <si>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</si>
  <si>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</si>
  <si>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</si>
  <si>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</si>
  <si>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</si>
  <si>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</si>
  <si>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</si>
  <si>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</si>
  <si>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</si>
  <si>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</si>
  <si>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</si>
  <si>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</si>
  <si>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</si>
  <si>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</si>
  <si>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</si>
  <si>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</si>
  <si>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</si>
  <si>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</si>
  <si>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</si>
  <si>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</si>
  <si>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</si>
  <si>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</si>
  <si>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</si>
  <si>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</si>
  <si>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</si>
  <si>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</si>
  <si>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</si>
  <si>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</si>
  <si>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</si>
  <si>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</si>
  <si>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</si>
  <si>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</si>
  <si>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</si>
  <si>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</si>
  <si>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</si>
  <si>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</si>
  <si>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</si>
  <si>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</si>
  <si>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</si>
  <si>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</si>
  <si>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</si>
  <si>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</si>
  <si>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</si>
  <si>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</si>
  <si>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</si>
  <si>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</si>
  <si>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</si>
  <si>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</si>
  <si>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</si>
  <si>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</si>
  <si>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</si>
  <si>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</si>
  <si>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</si>
  <si>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</si>
  <si>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</si>
  <si>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</si>
  <si>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</si>
  <si>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</si>
  <si>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</si>
  <si>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</si>
  <si>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</si>
  <si>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</si>
  <si>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</si>
  <si>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</si>
  <si>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</si>
  <si>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</si>
  <si>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</si>
  <si>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</si>
  <si>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</si>
  <si>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</si>
  <si>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</si>
  <si>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</si>
  <si>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</si>
  <si>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</si>
  <si>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</si>
  <si>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</si>
  <si>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</si>
  <si>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</si>
  <si>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</si>
  <si>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</si>
  <si>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</si>
  <si>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</si>
  <si>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</si>
  <si>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</si>
  <si>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</si>
  <si>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</si>
  <si>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</si>
  <si>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</si>
  <si>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</si>
  <si>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</si>
  <si>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</si>
  <si>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</si>
  <si>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</si>
  <si>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</si>
  <si>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</si>
  <si>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</si>
  <si>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</si>
  <si>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</si>
  <si>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</si>
  <si>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</si>
  <si>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</si>
  <si>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</si>
  <si>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</si>
  <si>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</si>
  <si>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</si>
  <si>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</si>
  <si>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</si>
  <si>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</si>
  <si>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</si>
  <si>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</si>
  <si>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</si>
  <si>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</si>
  <si>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</si>
  <si>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</si>
  <si>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</si>
  <si>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</si>
  <si>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</si>
  <si>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</si>
  <si>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</si>
  <si>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</si>
  <si>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</si>
  <si>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</si>
  <si>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</si>
  <si>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</si>
  <si>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</si>
  <si>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</si>
  <si>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</si>
  <si>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</si>
  <si>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</si>
  <si>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</si>
  <si>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</si>
  <si>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</si>
  <si>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</si>
  <si>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</si>
  <si>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</si>
  <si>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</si>
  <si>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</si>
  <si>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</si>
  <si>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</si>
  <si>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</si>
  <si>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</si>
  <si>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</si>
  <si>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</si>
  <si>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</si>
  <si>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</si>
  <si>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</si>
  <si>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</si>
  <si>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</si>
  <si>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</si>
  <si>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</si>
  <si>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</si>
  <si>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</si>
  <si>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</si>
  <si>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</si>
  <si>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</si>
  <si>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</si>
  <si>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</si>
  <si>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</si>
  <si>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</si>
  <si>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</si>
  <si>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</si>
  <si>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</si>
  <si>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</si>
  <si>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</si>
  <si>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</si>
  <si>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</si>
  <si>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</si>
  <si>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</si>
  <si>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</si>
  <si>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</si>
  <si>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</si>
  <si>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</si>
  <si>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</si>
  <si>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</si>
  <si>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</si>
  <si>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</si>
  <si>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</si>
  <si>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</si>
  <si>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</si>
  <si>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</si>
  <si>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</si>
  <si>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</si>
  <si>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</si>
  <si>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</si>
  <si>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</si>
  <si>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</si>
  <si>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</si>
  <si>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</si>
  <si>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</si>
  <si>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</si>
  <si>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</si>
  <si>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</si>
  <si>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</si>
  <si>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</si>
  <si>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</si>
  <si>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</si>
  <si>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</si>
  <si>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</si>
  <si>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</si>
  <si>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</si>
  <si>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</si>
  <si>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</si>
  <si>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</si>
  <si>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</si>
  <si>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</si>
  <si>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</si>
  <si>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</si>
  <si>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</si>
  <si>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</si>
  <si>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</si>
  <si>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</si>
  <si>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</si>
  <si>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</si>
  <si>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</si>
  <si>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</si>
  <si>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</si>
  <si>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</si>
  <si>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</si>
  <si>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</si>
  <si>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</si>
  <si>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</si>
  <si>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</si>
  <si>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</si>
  <si>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</si>
  <si>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</si>
  <si>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</si>
  <si>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</si>
  <si>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</si>
  <si>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</si>
  <si>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</si>
  <si>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</si>
  <si>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</si>
  <si>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</si>
  <si>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</si>
  <si>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</si>
  <si>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</si>
  <si>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</si>
  <si>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</si>
  <si>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</si>
  <si>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</si>
  <si>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</si>
  <si>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</si>
  <si>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</si>
  <si>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</si>
  <si>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</si>
  <si>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</si>
  <si>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</si>
  <si>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</si>
  <si>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</si>
  <si>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</si>
  <si>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</si>
  <si>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</si>
  <si>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</si>
  <si>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</si>
  <si>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</si>
  <si>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</si>
  <si>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</si>
  <si>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</si>
  <si>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</si>
  <si>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</si>
  <si>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</si>
  <si>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</si>
  <si>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</si>
  <si>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</si>
  <si>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</si>
  <si>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</si>
  <si>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</si>
  <si>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</si>
  <si>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</si>
  <si>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</si>
  <si>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</si>
  <si>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</si>
  <si>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</si>
  <si>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</si>
  <si>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</si>
  <si>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</si>
  <si>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</si>
  <si>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</si>
  <si>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</si>
  <si>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</si>
  <si>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</si>
  <si>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</si>
  <si>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</si>
  <si>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</si>
  <si>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</si>
  <si>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</si>
  <si>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</si>
  <si>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</si>
  <si>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</si>
  <si>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</si>
  <si>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</si>
  <si>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</si>
  <si>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</si>
  <si>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</si>
  <si>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</si>
  <si>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</si>
  <si>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</si>
  <si>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</si>
  <si>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</si>
  <si>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</si>
  <si>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</si>
  <si>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</si>
  <si>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</si>
  <si>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</si>
  <si>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</si>
  <si>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</si>
  <si>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</si>
  <si>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</si>
  <si>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</si>
  <si>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</si>
  <si>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</si>
  <si>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</si>
  <si>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</si>
  <si>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</si>
  <si>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</si>
  <si>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</si>
  <si>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</si>
  <si>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</si>
  <si>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</si>
  <si>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</si>
  <si>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</si>
  <si>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</si>
  <si>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</si>
  <si>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</si>
  <si>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</si>
  <si>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</si>
  <si>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</si>
  <si>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</si>
  <si>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</si>
  <si>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</si>
  <si>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</si>
  <si>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</si>
  <si>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</si>
  <si>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</si>
  <si>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</si>
  <si>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</si>
  <si>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</si>
  <si>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</si>
  <si>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</si>
  <si>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</si>
  <si>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</si>
  <si>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</si>
  <si>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</si>
  <si>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</si>
  <si>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</si>
  <si>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</si>
  <si>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</si>
  <si>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</si>
  <si>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</si>
  <si>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</si>
  <si>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</si>
  <si>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</si>
  <si>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</si>
  <si>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</si>
  <si>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</si>
  <si>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</si>
  <si>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</si>
  <si>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</si>
  <si>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</si>
  <si>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</si>
  <si>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</si>
  <si>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</si>
  <si>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</si>
  <si>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</si>
  <si>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</si>
  <si>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</si>
  <si>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</si>
  <si>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</si>
  <si>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</si>
  <si>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</si>
  <si>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</si>
  <si>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</si>
  <si>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</si>
  <si>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</si>
  <si>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</si>
  <si>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</si>
  <si>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</si>
  <si>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</si>
  <si>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</si>
  <si>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</si>
  <si>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</si>
  <si>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</si>
  <si>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</si>
  <si>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</si>
  <si>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</si>
  <si>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</si>
  <si>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</si>
  <si>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</si>
  <si>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</si>
  <si>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</si>
  <si>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</si>
  <si>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</si>
  <si>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</si>
  <si>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</si>
  <si>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</si>
  <si>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</si>
  <si>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</si>
  <si>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</si>
  <si>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</si>
  <si>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</si>
  <si>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</si>
  <si>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</si>
  <si>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</si>
  <si>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</si>
  <si>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</si>
  <si>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</si>
  <si>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</si>
  <si>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</si>
  <si>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</si>
  <si>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</si>
  <si>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</si>
  <si>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</si>
  <si>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</si>
  <si>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</si>
  <si>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</si>
  <si>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</si>
  <si>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</si>
  <si>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</si>
  <si>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</si>
  <si>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</si>
  <si>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</si>
  <si>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</si>
  <si>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</si>
  <si>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</si>
  <si>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</si>
  <si>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</si>
  <si>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</si>
  <si>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</si>
  <si>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</si>
  <si>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</si>
  <si>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</si>
  <si>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</si>
  <si>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</si>
  <si>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</si>
  <si>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</si>
  <si>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</si>
  <si>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</si>
  <si>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</si>
  <si>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</si>
  <si>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</si>
  <si>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</si>
  <si>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</si>
  <si>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</si>
  <si>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</si>
  <si>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</si>
  <si>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</si>
  <si>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</si>
  <si>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</si>
  <si>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</si>
  <si>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</si>
  <si>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</si>
  <si>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</si>
  <si>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</si>
  <si>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</si>
  <si>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</si>
  <si>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</si>
  <si>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</si>
  <si>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</si>
  <si>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</si>
  <si>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</si>
  <si>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</si>
  <si>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</si>
  <si>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</si>
  <si>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</si>
  <si>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</si>
  <si>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</si>
  <si>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</si>
  <si>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</si>
  <si>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</si>
  <si>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</si>
  <si>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</si>
  <si>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</si>
  <si>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</si>
  <si>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</si>
  <si>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</si>
  <si>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</si>
  <si>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</si>
  <si>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</si>
  <si>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</si>
  <si>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</si>
  <si>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</si>
  <si>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</si>
  <si>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</si>
  <si>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</si>
  <si>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</si>
  <si>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</si>
  <si>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</si>
  <si>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</si>
  <si>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</si>
  <si>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</si>
  <si>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</si>
  <si>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</si>
  <si>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</si>
  <si>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</si>
  <si>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</si>
  <si>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</si>
  <si>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</si>
  <si>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</si>
  <si>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</si>
  <si>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</si>
  <si>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</si>
  <si>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</si>
  <si>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</si>
  <si>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</si>
  <si>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</si>
  <si>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</si>
  <si>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</si>
  <si>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</si>
  <si>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</si>
  <si>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</si>
  <si>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</si>
  <si>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</si>
  <si>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</si>
  <si>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</si>
  <si>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</si>
  <si>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</si>
  <si>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</si>
  <si>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</si>
  <si>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</si>
  <si>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</si>
  <si>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</si>
  <si>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</si>
  <si>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</si>
  <si>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</si>
  <si>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</si>
  <si>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</si>
  <si>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</si>
  <si>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</si>
  <si>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</si>
  <si>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</si>
  <si>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</si>
  <si>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</si>
  <si>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</si>
  <si>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</si>
  <si>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</si>
  <si>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</si>
  <si>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</si>
  <si>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</si>
  <si>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</si>
  <si>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</si>
  <si>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</si>
  <si>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</si>
  <si>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</si>
  <si>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</si>
  <si>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</si>
  <si>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</si>
  <si>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</si>
  <si>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</si>
  <si>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</si>
  <si>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</si>
  <si>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</si>
  <si>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</si>
  <si>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</si>
  <si>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</si>
  <si>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</si>
  <si>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</si>
  <si>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</si>
  <si>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</si>
  <si>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</si>
  <si>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</si>
  <si>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</si>
  <si>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</si>
  <si>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</si>
  <si>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</si>
  <si>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</si>
  <si>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</si>
  <si>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</si>
  <si>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</si>
  <si>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</si>
  <si>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</si>
  <si>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</si>
  <si>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</si>
  <si>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</si>
  <si>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</si>
  <si>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</si>
  <si>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</si>
  <si>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</si>
  <si>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</si>
  <si>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</si>
  <si>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</si>
  <si>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</si>
  <si>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</si>
  <si>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</si>
  <si>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</si>
  <si>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</si>
  <si>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</si>
  <si>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</si>
  <si>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</si>
  <si>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</si>
  <si>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</si>
  <si>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</si>
  <si>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</si>
  <si>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</si>
  <si>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</si>
  <si>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</si>
  <si>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</si>
  <si>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</si>
  <si>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</si>
  <si>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</si>
  <si>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</si>
  <si>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</si>
  <si>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</si>
  <si>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</si>
  <si>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</si>
  <si>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</si>
  <si>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</si>
  <si>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</si>
  <si>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</si>
  <si>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</si>
  <si>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</si>
  <si>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</si>
  <si>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</si>
  <si>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</si>
  <si>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</si>
  <si>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</si>
  <si>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</si>
  <si>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</si>
  <si>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</si>
  <si>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</si>
  <si>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</si>
  <si>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</si>
  <si>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</si>
  <si>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</si>
  <si>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</si>
  <si>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</si>
  <si>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</si>
  <si>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</si>
  <si>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</si>
  <si>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</si>
  <si>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</si>
  <si>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</si>
  <si>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</si>
  <si>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</si>
  <si>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</si>
  <si>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</si>
  <si>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</si>
  <si>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</si>
  <si>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</si>
  <si>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</si>
  <si>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</si>
  <si>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</si>
  <si>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</si>
  <si>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</si>
  <si>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</si>
  <si>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</si>
  <si>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</si>
  <si>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</si>
  <si>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</si>
  <si>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</si>
  <si>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</si>
  <si>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</si>
  <si>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</si>
  <si>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</si>
  <si>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</si>
  <si>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</si>
  <si>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</si>
  <si>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</si>
  <si>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</si>
  <si>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</si>
  <si>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</si>
  <si>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</si>
  <si>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</si>
  <si>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</si>
  <si>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</si>
  <si>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</si>
  <si>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</si>
  <si>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</si>
  <si>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</si>
  <si>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</si>
  <si>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</si>
  <si>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</si>
  <si>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</si>
  <si>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</si>
  <si>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</si>
  <si>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</si>
  <si>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</si>
  <si>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</si>
  <si>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</si>
  <si>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</si>
  <si>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</si>
  <si>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</si>
  <si>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</si>
  <si>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</si>
  <si>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</si>
  <si>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</si>
  <si>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</si>
  <si>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</si>
  <si>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</si>
  <si>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</si>
  <si>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</si>
  <si>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</si>
  <si>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</si>
  <si>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</si>
  <si>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</si>
  <si>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</si>
  <si>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</si>
  <si>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</si>
  <si>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</si>
  <si>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</si>
  <si>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</si>
  <si>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</si>
  <si>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</si>
  <si>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</si>
  <si>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</si>
  <si>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</si>
  <si>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</si>
  <si>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</si>
  <si>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</si>
  <si>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</si>
  <si>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</si>
  <si>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</si>
  <si>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</si>
  <si>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</si>
  <si>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</si>
  <si>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</si>
  <si>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</si>
  <si>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</si>
  <si>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</si>
  <si>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</si>
  <si>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</si>
  <si>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</si>
  <si>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</si>
  <si>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</si>
  <si>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</si>
  <si>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</si>
  <si>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</si>
  <si>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</si>
  <si>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</si>
  <si>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</si>
  <si>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</si>
  <si>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</si>
  <si>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</si>
  <si>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</si>
  <si>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</si>
  <si>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</si>
  <si>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</si>
  <si>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</si>
  <si>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</si>
  <si>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</si>
  <si>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</si>
  <si>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</si>
  <si>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</si>
  <si>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</si>
  <si>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</si>
  <si>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</si>
  <si>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</si>
  <si>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</si>
  <si>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</si>
  <si>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</si>
  <si>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</si>
  <si>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</si>
  <si>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</si>
  <si>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</si>
  <si>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</si>
  <si>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</si>
  <si>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</si>
  <si>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</si>
  <si>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</si>
  <si>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</si>
  <si>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</si>
  <si>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</si>
  <si>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</si>
  <si>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</si>
  <si>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</si>
  <si>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</si>
  <si>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</si>
  <si>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</si>
  <si>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</si>
  <si>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</si>
  <si>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</si>
  <si>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</si>
  <si>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</si>
  <si>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</si>
  <si>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</si>
  <si>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</si>
  <si>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</si>
  <si>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</si>
  <si>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</si>
  <si>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</si>
  <si>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</si>
  <si>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</si>
  <si>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</si>
  <si>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</si>
  <si>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</si>
  <si>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</si>
  <si>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</si>
  <si>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</si>
  <si>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</si>
  <si>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</si>
  <si>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</si>
  <si>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</si>
  <si>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</si>
  <si>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</si>
  <si>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</si>
  <si>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</si>
  <si>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</si>
  <si>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</si>
  <si>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</si>
  <si>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</si>
  <si>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</si>
  <si>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</si>
  <si>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</si>
  <si>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</si>
  <si>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</si>
  <si>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</si>
  <si>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</si>
  <si>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</si>
  <si>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</si>
  <si>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</si>
  <si>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</si>
  <si>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</si>
  <si>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</si>
  <si>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</si>
  <si>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</si>
  <si>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</si>
  <si>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</si>
  <si>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</si>
  <si>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</si>
  <si>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</si>
  <si>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</si>
  <si>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</si>
  <si>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</si>
  <si>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</si>
  <si>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</si>
  <si>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</si>
  <si>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</si>
  <si>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</si>
  <si>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</si>
  <si>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</si>
  <si>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</si>
  <si>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</si>
  <si>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</si>
  <si>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</si>
  <si>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</si>
  <si>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</si>
  <si>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</si>
  <si>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</si>
  <si>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</si>
  <si>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</si>
  <si>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</si>
  <si>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</si>
  <si>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</si>
  <si>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</si>
  <si>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</si>
  <si>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</si>
  <si>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</si>
  <si>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</si>
  <si>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</si>
  <si>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</si>
  <si>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</si>
  <si>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</si>
  <si>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</si>
  <si>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</si>
  <si>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</si>
  <si>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</si>
  <si>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</si>
  <si>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</si>
  <si>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</si>
  <si>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</si>
  <si>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</si>
  <si>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</si>
  <si>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</si>
  <si>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</si>
  <si>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</si>
  <si>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</si>
  <si>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</si>
  <si>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</si>
  <si>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</si>
  <si>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</si>
  <si>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</si>
  <si>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</si>
  <si>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</si>
  <si>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</si>
  <si>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</si>
  <si>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</si>
  <si>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</si>
  <si>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</si>
  <si>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</si>
  <si>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</si>
  <si>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</si>
  <si>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</si>
  <si>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</si>
  <si>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</si>
  <si>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</si>
  <si>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</si>
  <si>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</si>
  <si>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</si>
  <si>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</si>
  <si>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</si>
  <si>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</si>
  <si>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</si>
  <si>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</si>
  <si>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</si>
  <si>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</si>
  <si>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</si>
  <si>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</si>
  <si>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</si>
  <si>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</si>
  <si>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</si>
  <si>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</si>
  <si>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</si>
  <si>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</si>
  <si>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</si>
  <si>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</si>
  <si>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</si>
  <si>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</si>
  <si>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</si>
  <si>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</si>
  <si>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</si>
  <si>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</si>
  <si>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</si>
  <si>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</si>
  <si>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</si>
  <si>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</si>
  <si>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</si>
  <si>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</si>
  <si>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</si>
  <si>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</si>
  <si>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</si>
  <si>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</si>
  <si>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</si>
  <si>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</si>
  <si>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</si>
  <si>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</si>
  <si>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</si>
  <si>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</si>
  <si>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</si>
  <si>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</si>
  <si>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</si>
  <si>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</si>
  <si>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</si>
  <si>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</si>
  <si>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</si>
  <si>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</si>
  <si>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</si>
  <si>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</si>
  <si>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</si>
  <si>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</si>
  <si>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</si>
  <si>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</si>
  <si>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</si>
  <si>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</si>
  <si>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</si>
  <si>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</si>
  <si>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</si>
  <si>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</si>
  <si>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</si>
  <si>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</si>
  <si>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</si>
  <si>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</si>
  <si>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</si>
  <si>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</si>
  <si>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</si>
  <si>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</si>
  <si>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</si>
  <si>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</si>
  <si>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</si>
  <si>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</si>
  <si>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</si>
  <si>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</si>
  <si>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</si>
  <si>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</si>
  <si>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</si>
  <si>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</si>
  <si>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</si>
  <si>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</si>
  <si>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</si>
  <si>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</si>
  <si>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</si>
  <si>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</si>
  <si>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</si>
  <si>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</si>
  <si>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</si>
  <si>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</si>
  <si>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</si>
  <si>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</si>
  <si>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</si>
  <si>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</si>
  <si>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</si>
  <si>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</si>
  <si>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</si>
  <si>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</si>
  <si>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</si>
  <si>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</si>
  <si>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</si>
  <si>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</si>
  <si>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</si>
  <si>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</si>
  <si>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</si>
  <si>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</si>
  <si>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</si>
  <si>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</si>
  <si>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</si>
  <si>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</si>
  <si>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</si>
  <si>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</si>
  <si>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</si>
  <si>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</si>
  <si>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</si>
  <si>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</si>
  <si>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</si>
  <si>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</si>
  <si>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</si>
  <si>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</si>
  <si>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</si>
  <si>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</si>
  <si>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</si>
  <si>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</si>
  <si>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</si>
  <si>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</si>
  <si>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</si>
  <si>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</si>
  <si>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</si>
  <si>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</si>
  <si>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</si>
  <si>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</si>
  <si>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</si>
  <si>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</si>
  <si>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</si>
  <si>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</si>
  <si>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</si>
  <si>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</si>
  <si>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</si>
  <si>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</si>
  <si>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</si>
  <si>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</si>
  <si>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</si>
  <si>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</si>
  <si>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</si>
  <si>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</si>
  <si>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</si>
  <si>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</si>
  <si>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</si>
  <si>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</si>
  <si>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</si>
  <si>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</si>
  <si>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</si>
  <si>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</si>
  <si>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</si>
  <si>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</si>
  <si>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</si>
  <si>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</si>
  <si>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</si>
  <si>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</si>
  <si>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</si>
  <si>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</si>
  <si>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</si>
  <si>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</si>
  <si>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</si>
  <si>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</si>
  <si>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</si>
  <si>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</si>
  <si>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</si>
  <si>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</si>
  <si>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</si>
  <si>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</si>
  <si>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</si>
  <si>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</si>
  <si>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</si>
  <si>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</si>
  <si>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</si>
  <si>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</si>
  <si>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</si>
  <si>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</si>
  <si>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</si>
  <si>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</si>
  <si>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</si>
  <si>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</si>
  <si>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</si>
  <si>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</si>
  <si>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</si>
  <si>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</si>
  <si>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</si>
  <si>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</si>
  <si>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</si>
  <si>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</si>
  <si>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</si>
  <si>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</si>
  <si>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</si>
  <si>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</si>
  <si>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</si>
  <si>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</si>
  <si>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</si>
  <si>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</si>
  <si>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</si>
  <si>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</si>
  <si>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</si>
  <si>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</si>
  <si>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</si>
  <si>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</si>
  <si>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</si>
  <si>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</si>
  <si>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</si>
  <si>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</si>
  <si>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</si>
  <si>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</si>
  <si>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</si>
  <si>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</si>
  <si>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</si>
  <si>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</si>
  <si>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</si>
  <si>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</si>
  <si>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</si>
  <si>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</si>
  <si>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</si>
  <si>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</si>
  <si>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</si>
  <si>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</si>
  <si>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</si>
  <si>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</si>
  <si>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</si>
  <si>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</si>
  <si>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</si>
  <si>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</si>
  <si>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</si>
  <si>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</si>
  <si>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</si>
  <si>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</si>
  <si>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</si>
  <si>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</si>
  <si>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</si>
  <si>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</si>
  <si>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</si>
  <si>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</si>
  <si>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</si>
  <si>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</si>
  <si>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</si>
  <si>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</si>
  <si>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</si>
  <si>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</si>
  <si>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</si>
  <si>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</si>
  <si>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</si>
  <si>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</si>
  <si>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</si>
  <si>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</si>
  <si>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</si>
  <si>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</si>
  <si>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</si>
  <si>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</si>
  <si>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</si>
  <si>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</si>
  <si>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</si>
  <si>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</si>
  <si>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</si>
  <si>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</si>
  <si>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</si>
  <si>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</si>
  <si>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</si>
  <si>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</si>
  <si>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</si>
  <si>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</si>
  <si>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</si>
  <si>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</si>
  <si>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</si>
  <si>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</si>
  <si>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</si>
  <si>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</si>
  <si>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</si>
  <si>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</si>
  <si>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</si>
  <si>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</si>
  <si>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</si>
  <si>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</si>
  <si>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</si>
  <si>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</si>
  <si>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</si>
  <si>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</si>
  <si>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</si>
  <si>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</si>
  <si>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</si>
  <si>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</si>
  <si>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</si>
  <si>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</si>
  <si>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</si>
  <si>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</si>
  <si>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</si>
  <si>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</si>
  <si>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</si>
  <si>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</si>
  <si>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</si>
  <si>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</si>
  <si>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</si>
  <si>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</si>
  <si>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</si>
  <si>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</si>
  <si>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</si>
  <si>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</si>
  <si>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</si>
  <si>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</si>
  <si>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</si>
  <si>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</si>
  <si>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</si>
  <si>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</si>
  <si>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</si>
  <si>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</si>
  <si>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</si>
  <si>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</si>
  <si>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</si>
  <si>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</si>
  <si>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</si>
  <si>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</si>
  <si>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</si>
  <si>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</si>
  <si>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</si>
  <si>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</si>
  <si>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</si>
  <si>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</si>
  <si>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</si>
  <si>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</si>
  <si>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</si>
  <si>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</si>
  <si>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</si>
  <si>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</si>
  <si>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</si>
  <si>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</si>
  <si>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</si>
  <si>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</si>
  <si>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</si>
  <si>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</si>
  <si>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</si>
  <si>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</si>
  <si>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</si>
  <si>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</si>
  <si>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</si>
  <si>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</si>
  <si>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</si>
  <si>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</si>
  <si>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</si>
  <si>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</si>
  <si>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</si>
  <si>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</si>
  <si>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</si>
  <si>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</si>
  <si>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</si>
  <si>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</si>
  <si>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</si>
  <si>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</si>
  <si>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</si>
  <si>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</si>
  <si>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</si>
  <si>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</si>
  <si>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</si>
  <si>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</si>
  <si>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</si>
  <si>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</si>
  <si>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</si>
  <si>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</si>
  <si>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</si>
  <si>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</si>
  <si>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</si>
  <si>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</si>
  <si>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</si>
  <si>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</si>
  <si>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</si>
  <si>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</si>
  <si>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</si>
  <si>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</si>
  <si>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</si>
  <si>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</si>
  <si>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</si>
  <si>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</si>
  <si>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</si>
  <si>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</si>
  <si>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</si>
  <si>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</si>
  <si>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</si>
  <si>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</si>
  <si>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</si>
  <si>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</si>
  <si>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</si>
  <si>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</si>
  <si>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</si>
  <si>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</si>
  <si>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</si>
  <si>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</si>
  <si>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</si>
  <si>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</si>
  <si>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</si>
  <si>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</si>
  <si>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</si>
  <si>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</si>
  <si>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</si>
  <si>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</si>
  <si>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</si>
  <si>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</si>
  <si>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</si>
  <si>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</si>
  <si>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</si>
  <si>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</si>
  <si>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</si>
  <si>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</si>
  <si>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</si>
  <si>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</si>
  <si>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</si>
  <si>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</si>
  <si>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</si>
  <si>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</si>
  <si>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</si>
  <si>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</si>
  <si>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</si>
  <si>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</si>
  <si>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</si>
  <si>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</si>
  <si>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</si>
  <si>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</si>
  <si>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</si>
  <si>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</si>
  <si>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</si>
  <si>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</si>
  <si>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</si>
  <si>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</si>
  <si>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</si>
  <si>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</si>
  <si>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</si>
  <si>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</si>
  <si>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</si>
  <si>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</si>
  <si>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</si>
  <si>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</si>
  <si>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</si>
  <si>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</si>
  <si>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</si>
  <si>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</si>
  <si>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</si>
  <si>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</si>
  <si>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</si>
  <si>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</si>
  <si>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</si>
  <si>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</si>
  <si>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</si>
  <si>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</si>
  <si>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</si>
  <si>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</si>
  <si>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</si>
  <si>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</si>
  <si>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</si>
  <si>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</si>
  <si>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</si>
  <si>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</si>
  <si>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</si>
  <si>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</si>
  <si>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</si>
  <si>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</si>
  <si>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</si>
  <si>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</si>
  <si>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</si>
  <si>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</si>
  <si>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</si>
  <si>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</si>
  <si>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</si>
  <si>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</si>
  <si>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</si>
  <si>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</si>
  <si>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</si>
  <si>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</si>
  <si>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</si>
  <si>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</si>
  <si>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</si>
  <si>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</si>
  <si>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</si>
  <si>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</si>
  <si>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</si>
  <si>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</si>
  <si>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</si>
  <si>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</si>
  <si>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</si>
  <si>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</si>
  <si>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</si>
  <si>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</si>
  <si>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</si>
  <si>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</si>
  <si>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</si>
  <si>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</si>
  <si>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</si>
  <si>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</si>
  <si>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</si>
  <si>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</si>
  <si>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</si>
  <si>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</si>
  <si>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</si>
  <si>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</si>
  <si>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</si>
  <si>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</si>
  <si>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</si>
  <si>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</si>
  <si>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</si>
  <si>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</si>
  <si>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</si>
  <si>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</si>
  <si>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</si>
  <si>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</si>
  <si>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</si>
  <si>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</si>
  <si>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</si>
  <si>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</si>
  <si>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</si>
  <si>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</si>
  <si>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</si>
  <si>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</si>
  <si>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</si>
  <si>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</si>
  <si>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</si>
  <si>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</si>
  <si>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</si>
  <si>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</si>
  <si>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</si>
  <si>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</si>
  <si>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</si>
  <si>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</si>
  <si>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</si>
  <si>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</si>
  <si>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</si>
  <si>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</si>
  <si>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</si>
  <si>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</si>
  <si>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</si>
  <si>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</si>
  <si>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</si>
  <si>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</si>
  <si>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</si>
  <si>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</si>
  <si>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</si>
  <si>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</si>
  <si>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</si>
  <si>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</si>
  <si>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</si>
  <si>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</si>
  <si>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</si>
  <si>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</si>
  <si>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</si>
  <si>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</si>
  <si>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</si>
  <si>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</si>
  <si>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</si>
  <si>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</si>
  <si>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</si>
  <si>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</si>
  <si>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</si>
  <si>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</si>
  <si>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</si>
  <si>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</si>
  <si>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</si>
  <si>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</si>
  <si>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</si>
  <si>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</si>
  <si>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</si>
  <si>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</si>
  <si>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</si>
  <si>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</si>
  <si>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</si>
  <si>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</si>
  <si>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</si>
  <si>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</si>
  <si>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</si>
  <si>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</si>
  <si>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</si>
  <si>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</si>
  <si>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</si>
  <si>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</si>
  <si>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</si>
  <si>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</si>
  <si>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</si>
  <si>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</si>
  <si>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</si>
  <si>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</si>
  <si>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</si>
  <si>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</si>
  <si>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</si>
  <si>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</si>
  <si>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</si>
  <si>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</si>
  <si>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</si>
  <si>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</si>
  <si>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</si>
  <si>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</si>
  <si>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</si>
  <si>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</si>
  <si>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</si>
  <si>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</si>
  <si>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</si>
  <si>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</si>
  <si>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</si>
  <si>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</si>
  <si>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</si>
  <si>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</si>
  <si>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</si>
  <si>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</si>
  <si>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</si>
  <si>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</si>
  <si>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</si>
  <si>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</si>
  <si>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</si>
  <si>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</si>
  <si>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</si>
  <si>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</si>
  <si>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</si>
  <si>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</si>
  <si>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</si>
  <si>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</si>
  <si>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</si>
  <si>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</si>
  <si>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</si>
  <si>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</si>
  <si>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</si>
  <si>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</si>
  <si>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</si>
  <si>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</si>
  <si>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</si>
  <si>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</si>
  <si>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</si>
  <si>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</si>
  <si>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</si>
  <si>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</si>
  <si>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</si>
  <si>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</si>
  <si>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</si>
  <si>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</si>
  <si>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</si>
  <si>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</si>
  <si>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</si>
  <si>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</si>
  <si>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</si>
  <si>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</si>
  <si>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</si>
  <si>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</si>
  <si>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</si>
  <si>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</si>
  <si>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</si>
  <si>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</si>
  <si>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</si>
  <si>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</si>
  <si>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</si>
  <si>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</si>
  <si>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</si>
  <si>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</si>
  <si>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</si>
  <si>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</si>
  <si>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</si>
  <si>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</si>
  <si>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</si>
  <si>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</si>
  <si>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</si>
  <si>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</si>
  <si>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</si>
  <si>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</si>
  <si>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</si>
  <si>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</si>
  <si>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</si>
  <si>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</si>
  <si>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</si>
  <si>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</si>
  <si>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</si>
  <si>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</si>
  <si>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</si>
  <si>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</si>
  <si>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</si>
  <si>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</si>
  <si>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</si>
  <si>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</si>
  <si>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</si>
  <si>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</si>
  <si>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</si>
  <si>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</si>
  <si>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</si>
  <si>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</si>
  <si>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</si>
  <si>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</si>
  <si>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</si>
  <si>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</si>
  <si>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</si>
  <si>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</si>
  <si>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</si>
  <si>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</si>
  <si>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</si>
  <si>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</si>
  <si>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</si>
  <si>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</si>
  <si>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</si>
  <si>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</si>
  <si>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</si>
  <si>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</si>
  <si>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</si>
  <si>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</si>
  <si>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</si>
  <si>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</si>
  <si>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</si>
  <si>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</si>
  <si>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</si>
  <si>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</si>
  <si>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</si>
  <si>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</si>
  <si>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</si>
  <si>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</si>
  <si>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</si>
  <si>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</si>
  <si>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</si>
  <si>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</si>
  <si>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</si>
  <si>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</si>
  <si>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</si>
  <si>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</si>
  <si>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</si>
  <si>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</si>
  <si>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</si>
  <si>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</si>
  <si>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</si>
  <si>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</si>
  <si>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</si>
  <si>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</si>
  <si>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</si>
  <si>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</si>
  <si>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</si>
  <si>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</si>
  <si>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</si>
  <si>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</si>
  <si>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</si>
  <si>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</si>
  <si>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</si>
  <si>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</si>
  <si>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</si>
  <si>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</si>
  <si>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</si>
  <si>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</si>
  <si>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</si>
  <si>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</si>
  <si>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</si>
  <si>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</si>
  <si>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</si>
  <si>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</si>
  <si>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</si>
  <si>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</si>
  <si>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</si>
  <si>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</si>
  <si>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</si>
  <si>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</si>
  <si>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</si>
  <si>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</si>
  <si>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</si>
  <si>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</si>
  <si>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</si>
  <si>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</si>
  <si>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</si>
  <si>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</si>
  <si>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</si>
  <si>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</si>
  <si>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</si>
  <si>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</si>
  <si>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</si>
  <si>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</si>
  <si>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</si>
  <si>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</si>
  <si>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</si>
  <si>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</si>
  <si>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</si>
  <si>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</si>
  <si>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</si>
  <si>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</si>
  <si>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</si>
  <si>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</si>
  <si>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</si>
  <si>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</si>
  <si>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</si>
  <si>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</si>
  <si>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</si>
  <si>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</si>
  <si>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</si>
  <si>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</si>
  <si>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</si>
  <si>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</si>
  <si>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</si>
  <si>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</si>
  <si>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</si>
  <si>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</si>
  <si>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</si>
  <si>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</si>
  <si>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</si>
  <si>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</si>
  <si>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</si>
  <si>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</si>
  <si>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</si>
  <si>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</si>
  <si>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</si>
  <si>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</si>
  <si>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</si>
  <si>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</si>
  <si>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</si>
  <si>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</si>
  <si>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</si>
  <si>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</si>
  <si>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</si>
  <si>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</si>
  <si>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</si>
  <si>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</si>
  <si>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</si>
  <si>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</si>
  <si>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</si>
  <si>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</si>
  <si>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</si>
  <si>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</si>
  <si>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</si>
  <si>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</si>
  <si>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</si>
  <si>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</si>
  <si>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</si>
  <si>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</si>
  <si>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</si>
  <si>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</si>
  <si>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</si>
  <si>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</si>
  <si>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</si>
  <si>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</si>
  <si>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</si>
  <si>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</si>
  <si>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</si>
  <si>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</si>
  <si>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</si>
  <si>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</si>
  <si>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</si>
  <si>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</si>
  <si>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</si>
  <si>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</si>
  <si>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</si>
  <si>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</si>
  <si>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</si>
  <si>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</si>
  <si>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</si>
  <si>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</si>
  <si>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</si>
  <si>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</si>
  <si>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</si>
  <si>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</si>
  <si>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</si>
  <si>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</si>
  <si>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</si>
  <si>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</si>
  <si>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</si>
  <si>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</si>
  <si>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</si>
  <si>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</si>
  <si>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</si>
  <si>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</si>
  <si>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</si>
  <si>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</si>
  <si>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</si>
  <si>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</si>
  <si>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</si>
  <si>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</si>
  <si>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</si>
  <si>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</si>
  <si>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</si>
  <si>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</si>
  <si>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</si>
  <si>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</si>
  <si>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</si>
  <si>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</si>
  <si>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</si>
  <si>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</si>
  <si>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</si>
  <si>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</si>
  <si>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</si>
  <si>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</si>
  <si>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</si>
  <si>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</si>
  <si>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</si>
  <si>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</si>
  <si>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</si>
  <si>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</si>
  <si>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</si>
  <si>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</si>
  <si>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</si>
  <si>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</si>
  <si>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</si>
  <si>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</si>
  <si>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</si>
  <si>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</si>
  <si>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</si>
  <si>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</si>
  <si>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</si>
  <si>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</si>
  <si>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</si>
  <si>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</si>
  <si>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</si>
  <si>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</si>
  <si>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</si>
  <si>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</si>
  <si>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</si>
  <si>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</si>
  <si>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</si>
  <si>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</si>
  <si>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</si>
  <si>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</si>
  <si>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</si>
  <si>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</si>
  <si>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</si>
  <si>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</si>
  <si>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</si>
  <si>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</si>
  <si>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</si>
  <si>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</si>
  <si>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</si>
  <si>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</si>
  <si>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</si>
  <si>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</si>
  <si>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</si>
  <si>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</si>
  <si>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</si>
  <si>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</si>
  <si>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</si>
  <si>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</si>
  <si>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</si>
  <si>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</si>
  <si>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</si>
  <si>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</si>
  <si>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</si>
  <si>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</si>
  <si>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</si>
  <si>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</si>
  <si>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</si>
  <si>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</si>
  <si>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</si>
  <si>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</si>
  <si>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</si>
  <si>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</si>
  <si>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</si>
  <si>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</si>
  <si>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</si>
  <si>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</si>
  <si>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</si>
  <si>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</si>
  <si>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</si>
  <si>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</si>
  <si>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</si>
  <si>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</si>
  <si>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</si>
  <si>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</si>
  <si>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</si>
  <si>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</si>
  <si>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</si>
  <si>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</si>
  <si>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</si>
  <si>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</si>
  <si>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</si>
  <si>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</si>
  <si>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</si>
  <si>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</si>
  <si>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</si>
  <si>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</si>
  <si>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</si>
  <si>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</si>
  <si>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</si>
  <si>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</si>
  <si>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</si>
  <si>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</si>
  <si>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</si>
  <si>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</si>
  <si>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</si>
  <si>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</si>
  <si>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</si>
  <si>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</si>
  <si>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</si>
  <si>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</si>
  <si>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</si>
  <si>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</si>
  <si>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</si>
  <si>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</si>
  <si>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</si>
  <si>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</si>
  <si>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</si>
  <si>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</si>
  <si>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</si>
  <si>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</si>
  <si>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</si>
  <si>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</si>
  <si>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</si>
  <si>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</si>
  <si>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</si>
  <si>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</si>
  <si>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</si>
  <si>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</si>
  <si>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</si>
  <si>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</si>
  <si>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</si>
  <si>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</si>
  <si>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</si>
  <si>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</si>
  <si>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</si>
  <si>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</si>
  <si>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</si>
  <si>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</si>
  <si>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</si>
  <si>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</si>
  <si>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</si>
  <si>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</si>
  <si>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</si>
  <si>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</si>
  <si>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</si>
  <si>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</si>
  <si>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</si>
  <si>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</si>
  <si>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</si>
  <si>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</si>
  <si>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</si>
  <si>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</si>
  <si>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</si>
  <si>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</si>
  <si>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</si>
  <si>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</si>
  <si>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</si>
  <si>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</si>
  <si>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</si>
  <si>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</si>
  <si>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</si>
  <si>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</si>
  <si>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</si>
  <si>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</si>
  <si>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</si>
  <si>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</si>
  <si>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</si>
  <si>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</si>
  <si>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</si>
  <si>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</si>
  <si>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</si>
  <si>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</si>
  <si>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</si>
  <si>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</si>
  <si>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</si>
  <si>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</si>
  <si>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</si>
  <si>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</si>
  <si>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</si>
  <si>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</si>
  <si>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</si>
  <si>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</si>
  <si>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</si>
  <si>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</si>
  <si>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</si>
  <si>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</si>
  <si>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</si>
  <si>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</si>
  <si>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</si>
  <si>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</si>
  <si>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</si>
  <si>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</si>
  <si>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</si>
  <si>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</si>
  <si>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</si>
  <si>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</si>
  <si>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</si>
  <si>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</si>
  <si>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</si>
  <si>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</si>
  <si>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</si>
  <si>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</si>
  <si>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</si>
  <si>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</si>
  <si>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</si>
  <si>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</si>
  <si>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</si>
  <si>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</si>
  <si>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</si>
  <si>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</si>
  <si>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</si>
  <si>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</si>
  <si>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</si>
  <si>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</si>
  <si>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</si>
  <si>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</si>
  <si>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</si>
  <si>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</si>
  <si>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</si>
  <si>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</si>
  <si>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</si>
  <si>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</si>
  <si>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</si>
  <si>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</si>
  <si>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</si>
  <si>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</si>
  <si>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</si>
  <si>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</si>
  <si>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</si>
  <si>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</si>
  <si>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</si>
  <si>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</si>
  <si>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</si>
  <si>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</si>
  <si>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</si>
  <si>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</si>
  <si>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</si>
  <si>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</si>
  <si>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</si>
  <si>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</si>
  <si>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</si>
  <si>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</si>
  <si>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</si>
  <si>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</si>
  <si>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</si>
  <si>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</si>
  <si>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</si>
  <si>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</si>
  <si>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</si>
  <si>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</si>
  <si>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</si>
  <si>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</si>
  <si>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</si>
  <si>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</si>
  <si>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</si>
  <si>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</si>
  <si>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</si>
  <si>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</si>
  <si>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</si>
  <si>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</si>
  <si>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</si>
  <si>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</si>
  <si>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</si>
  <si>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</si>
  <si>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</si>
  <si>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</si>
  <si>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</si>
  <si>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</si>
  <si>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</si>
  <si>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</si>
  <si>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</si>
  <si>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</si>
  <si>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</si>
  <si>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</si>
  <si>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</si>
  <si>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</si>
  <si>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</si>
  <si>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</si>
  <si>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</si>
  <si>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</si>
  <si>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</si>
  <si>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</si>
  <si>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</si>
  <si>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</si>
  <si>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</si>
  <si>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</si>
  <si>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</si>
  <si>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</si>
  <si>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</si>
  <si>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</si>
  <si>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</si>
  <si>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</si>
  <si>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</si>
  <si>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</si>
  <si>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</si>
  <si>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</si>
  <si>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</si>
  <si>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</si>
  <si>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</si>
  <si>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</si>
  <si>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</si>
  <si>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</si>
  <si>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</si>
  <si>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</si>
  <si>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</si>
  <si>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</si>
  <si>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</si>
  <si>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</si>
  <si>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</si>
  <si>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</si>
  <si>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</si>
  <si>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</si>
  <si>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</si>
  <si>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</si>
  <si>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</si>
  <si>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</si>
  <si>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</si>
  <si>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</si>
  <si>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</si>
  <si>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</si>
  <si>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</si>
  <si>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</si>
  <si>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</si>
  <si>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</si>
  <si>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</si>
  <si>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</si>
  <si>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</si>
  <si>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</si>
  <si>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</si>
  <si>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</si>
  <si>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</si>
  <si>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</si>
  <si>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</si>
  <si>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</si>
  <si>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</si>
  <si>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</si>
  <si>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</si>
  <si>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</si>
  <si>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</si>
  <si>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</si>
  <si>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</si>
  <si>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</si>
  <si>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</si>
  <si>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</si>
  <si>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</si>
  <si>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</si>
  <si>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</si>
  <si>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</si>
  <si>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</si>
  <si>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</si>
  <si>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</si>
  <si>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</si>
  <si>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</si>
  <si>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</si>
  <si>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</si>
  <si>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</si>
  <si>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</si>
  <si>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</si>
  <si>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</si>
  <si>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</si>
  <si>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</si>
  <si>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</si>
  <si>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</si>
  <si>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</si>
  <si>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</si>
  <si>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</si>
  <si>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</si>
  <si>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</si>
  <si>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</si>
  <si>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</si>
  <si>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</si>
  <si>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</si>
  <si>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</si>
  <si>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</si>
  <si>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</si>
  <si>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</si>
  <si>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</si>
  <si>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</si>
  <si>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</si>
  <si>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</si>
  <si>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</si>
  <si>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</si>
  <si>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</si>
  <si>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</si>
  <si>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</si>
  <si>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</si>
  <si>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</si>
  <si>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</si>
  <si>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</si>
  <si>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</si>
  <si>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</si>
  <si>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</si>
  <si>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</si>
  <si>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</si>
  <si>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</si>
  <si>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</si>
  <si>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</si>
  <si>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</si>
  <si>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</si>
  <si>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</si>
  <si>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</si>
  <si>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</si>
  <si>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</si>
  <si>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</si>
  <si>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</si>
  <si>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</si>
  <si>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</si>
  <si>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</si>
  <si>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</si>
  <si>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</si>
  <si>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</si>
  <si>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</si>
  <si>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</si>
  <si>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</si>
  <si>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</si>
  <si>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</si>
  <si>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</si>
  <si>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</si>
  <si>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</si>
  <si>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</si>
  <si>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</si>
  <si>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</si>
  <si>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</si>
  <si>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</si>
  <si>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</si>
  <si>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</si>
  <si>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</si>
  <si>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</si>
  <si>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</si>
  <si>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</si>
  <si>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</si>
  <si>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</si>
  <si>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</si>
  <si>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</si>
  <si>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</si>
  <si>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</si>
  <si>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</si>
  <si>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</si>
  <si>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</si>
  <si>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</si>
  <si>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</si>
  <si>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</si>
  <si>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</si>
  <si>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</si>
  <si>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</si>
  <si>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</si>
  <si>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</si>
  <si>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</si>
  <si>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</si>
  <si>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</si>
  <si>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</si>
  <si>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</si>
  <si>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</si>
  <si>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</si>
  <si>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</si>
  <si>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</si>
  <si>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</si>
  <si>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</si>
  <si>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</si>
  <si>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</si>
  <si>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</si>
  <si>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</si>
  <si>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</si>
  <si>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</si>
  <si>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</si>
  <si>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</si>
  <si>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</si>
  <si>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</si>
  <si>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</si>
  <si>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</si>
  <si>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</si>
  <si>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</si>
  <si>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</si>
  <si>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</si>
  <si>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</si>
  <si>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</si>
  <si>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</si>
  <si>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</si>
  <si>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</si>
  <si>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</si>
  <si>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</si>
  <si>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</si>
  <si>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</si>
  <si>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</si>
  <si>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</si>
  <si>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</si>
  <si>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</si>
  <si>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</si>
  <si>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</si>
  <si>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</si>
  <si>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</si>
  <si>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</si>
  <si>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</si>
  <si>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</si>
  <si>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</si>
  <si>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</si>
  <si>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</si>
  <si>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</si>
  <si>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</si>
  <si>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</si>
  <si>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</si>
  <si>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</si>
  <si>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</si>
  <si>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</si>
  <si>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</si>
  <si>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</si>
  <si>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</si>
  <si>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</si>
  <si>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</si>
  <si>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</si>
  <si>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</si>
  <si>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</si>
  <si>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</si>
  <si>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</si>
  <si>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</si>
  <si>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</si>
  <si>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</si>
  <si>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</si>
  <si>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</si>
  <si>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</si>
  <si>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</si>
  <si>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</si>
  <si>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</si>
  <si>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</si>
  <si>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</si>
  <si>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</si>
  <si>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</si>
  <si>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</si>
  <si>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</si>
  <si>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</si>
  <si>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</si>
  <si>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</si>
  <si>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</si>
  <si>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</si>
  <si>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</si>
  <si>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</si>
  <si>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</si>
  <si>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</si>
  <si>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</si>
  <si>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</si>
  <si>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</si>
  <si>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</si>
  <si>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</si>
  <si>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</si>
  <si>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</si>
  <si>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</si>
  <si>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</si>
  <si>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</si>
  <si>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</si>
  <si>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</si>
  <si>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</si>
  <si>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</si>
  <si>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</si>
  <si>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</si>
  <si>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</si>
  <si>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</si>
  <si>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</si>
  <si>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</si>
  <si>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</si>
  <si>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</si>
  <si>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</si>
  <si>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</si>
  <si>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</si>
  <si>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</si>
  <si>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</si>
  <si>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</si>
  <si>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</si>
  <si>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</si>
  <si>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</si>
  <si>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</si>
  <si>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</si>
  <si>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</si>
  <si>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</si>
  <si>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</si>
  <si>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</si>
  <si>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</si>
  <si>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</si>
  <si>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</si>
  <si>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</si>
  <si>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</si>
  <si>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</si>
  <si>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</si>
  <si>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</si>
  <si>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</si>
  <si>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</si>
  <si>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</si>
  <si>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</si>
  <si>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</si>
  <si>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</si>
  <si>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</si>
  <si>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</si>
  <si>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</si>
  <si>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</si>
  <si>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</si>
  <si>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</si>
  <si>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</si>
  <si>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</si>
  <si>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</si>
  <si>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</si>
  <si>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</si>
  <si>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</si>
  <si>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</si>
  <si>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</si>
  <si>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</si>
  <si>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</si>
  <si>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</si>
  <si>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</si>
  <si>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</si>
  <si>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</si>
  <si>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</si>
  <si>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</si>
  <si>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</si>
  <si>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</si>
  <si>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</si>
  <si>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</si>
  <si>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</si>
  <si>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</si>
  <si>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</si>
  <si>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</si>
  <si>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</si>
  <si>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</si>
  <si>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</si>
  <si>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</si>
  <si>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</si>
  <si>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</si>
  <si>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</si>
  <si>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</si>
  <si>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</si>
  <si>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</si>
  <si>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</si>
  <si>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</si>
  <si>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</si>
  <si>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</si>
  <si>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</si>
  <si>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</si>
  <si>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</si>
  <si>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</si>
  <si>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</si>
  <si>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</si>
  <si>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</si>
  <si>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</si>
  <si>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</si>
  <si>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</si>
  <si>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</si>
  <si>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</si>
  <si>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</si>
  <si>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</si>
  <si>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</si>
  <si>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</si>
  <si>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</si>
  <si>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</si>
  <si>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</si>
  <si>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</si>
  <si>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</si>
  <si>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</si>
  <si>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</si>
  <si>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</si>
  <si>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</si>
  <si>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</si>
  <si>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</si>
  <si>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</si>
  <si>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</si>
  <si>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</si>
  <si>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</si>
  <si>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</si>
  <si>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</si>
  <si>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</si>
  <si>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</si>
  <si>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</si>
  <si>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</si>
  <si>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</si>
  <si>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</si>
  <si>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</si>
  <si>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</si>
  <si>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</si>
  <si>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</si>
  <si>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</si>
  <si>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</si>
  <si>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</si>
  <si>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</si>
  <si>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</si>
  <si>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</si>
  <si>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</si>
  <si>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</si>
  <si>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</si>
  <si>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</si>
  <si>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</si>
  <si>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</si>
  <si>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</si>
  <si>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</si>
  <si>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</si>
  <si>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</si>
  <si>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</si>
  <si>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</si>
  <si>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</si>
  <si>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</si>
  <si>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</si>
  <si>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</si>
  <si>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</si>
  <si>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</si>
  <si>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</si>
  <si>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</si>
  <si>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</si>
  <si>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</si>
  <si>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</si>
  <si>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</si>
  <si>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</si>
  <si>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</si>
  <si>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</si>
  <si>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</si>
  <si>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</si>
  <si>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</si>
  <si>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</si>
  <si>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</si>
  <si>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</si>
  <si>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</si>
  <si>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</si>
  <si>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</si>
  <si>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</si>
  <si>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</si>
  <si>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</si>
  <si>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</si>
  <si>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</si>
  <si>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</si>
  <si>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</si>
  <si>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</si>
  <si>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</si>
  <si>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</si>
  <si>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</si>
  <si>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</si>
  <si>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</si>
  <si>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</si>
  <si>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</si>
  <si>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</si>
  <si>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</si>
  <si>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</si>
  <si>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</si>
  <si>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</si>
  <si>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</si>
  <si>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</si>
  <si>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</si>
  <si>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</si>
  <si>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</si>
  <si>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</si>
  <si>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</si>
  <si>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</si>
  <si>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</si>
  <si>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</si>
  <si>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</si>
  <si>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</si>
  <si>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</si>
  <si>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</si>
  <si>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</si>
  <si>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</si>
  <si>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</si>
  <si>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</si>
  <si>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</si>
  <si>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</si>
  <si>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</si>
  <si>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</si>
  <si>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</si>
  <si>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</si>
  <si>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</si>
  <si>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</si>
  <si>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</si>
  <si>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</si>
  <si>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</si>
  <si>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</si>
  <si>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</si>
  <si>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</si>
  <si>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</si>
  <si>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</si>
  <si>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</si>
  <si>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</si>
  <si>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</si>
  <si>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</si>
  <si>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</si>
  <si>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</si>
  <si>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</si>
  <si>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</si>
  <si>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</si>
  <si>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</si>
  <si>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</si>
  <si>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</si>
  <si>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</si>
  <si>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</si>
  <si>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</si>
  <si>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</si>
  <si>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</si>
  <si>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</si>
  <si>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</si>
  <si>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</si>
  <si>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</si>
  <si>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</si>
  <si>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</si>
  <si>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</si>
  <si>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</si>
  <si>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</si>
  <si>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</si>
  <si>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</si>
  <si>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</si>
  <si>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</si>
  <si>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</si>
  <si>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</si>
  <si>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</si>
  <si>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</si>
  <si>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</si>
  <si>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</si>
  <si>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</si>
  <si>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</si>
  <si>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</si>
  <si>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</si>
  <si>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</si>
  <si>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</si>
  <si>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</si>
  <si>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</si>
  <si>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</si>
  <si>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</si>
  <si>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</si>
  <si>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</si>
  <si>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</si>
  <si>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</si>
  <si>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</si>
  <si>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</si>
  <si>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</si>
  <si>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</si>
  <si>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</si>
  <si>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</si>
  <si>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</si>
  <si>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</si>
  <si>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</si>
  <si>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</si>
  <si>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</si>
  <si>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</si>
  <si>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</si>
  <si>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</si>
  <si>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</si>
  <si>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</si>
  <si>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</si>
  <si>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</si>
  <si>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</si>
  <si>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</si>
  <si>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</si>
  <si>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</si>
  <si>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</si>
  <si>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</si>
  <si>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</si>
  <si>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</si>
  <si>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</si>
  <si>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</si>
  <si>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</si>
  <si>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</si>
  <si>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</si>
  <si>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</si>
  <si>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</si>
  <si>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</si>
  <si>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</si>
  <si>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</si>
  <si>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</si>
  <si>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</si>
  <si>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</si>
  <si>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</si>
  <si>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</si>
  <si>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</si>
  <si>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</si>
  <si>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</si>
  <si>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</si>
  <si>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</si>
  <si>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</si>
  <si>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</si>
  <si>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</si>
  <si>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</si>
  <si>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</si>
  <si>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</si>
  <si>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</si>
  <si>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</si>
  <si>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</si>
  <si>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</si>
  <si>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</si>
  <si>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</si>
  <si>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</si>
  <si>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</si>
  <si>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</si>
  <si>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</si>
  <si>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</si>
  <si>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</si>
  <si>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</si>
  <si>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</si>
  <si>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</si>
  <si>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</si>
  <si>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</si>
  <si>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</si>
  <si>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</si>
  <si>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</si>
  <si>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</si>
  <si>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</si>
  <si>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</si>
  <si>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</si>
  <si>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</si>
  <si>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</si>
  <si>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</si>
  <si>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</si>
  <si>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</si>
  <si>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</si>
  <si>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</si>
  <si>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</si>
  <si>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</si>
  <si>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</si>
  <si>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</si>
  <si>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</si>
  <si>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</si>
  <si>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</si>
  <si>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</si>
  <si>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</si>
  <si>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</si>
  <si>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</si>
  <si>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</si>
  <si>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</si>
  <si>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</si>
  <si>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</si>
  <si>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</si>
  <si>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</si>
  <si>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</si>
  <si>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</si>
  <si>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</si>
  <si>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</si>
  <si>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</si>
  <si>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</si>
  <si>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</si>
  <si>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</si>
  <si>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</si>
  <si>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</si>
  <si>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</si>
  <si>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</si>
  <si>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</si>
  <si>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</si>
  <si>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</si>
  <si>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</si>
  <si>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</si>
  <si>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</si>
  <si>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</si>
  <si>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</si>
  <si>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</si>
  <si>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</si>
  <si>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</si>
  <si>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</si>
  <si>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</si>
  <si>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</si>
  <si>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</si>
  <si>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</si>
  <si>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</si>
  <si>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</si>
  <si>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</si>
  <si>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</si>
  <si>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</si>
  <si>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</si>
  <si>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</si>
  <si>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</si>
  <si>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</si>
  <si>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</si>
  <si>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</si>
  <si>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</si>
  <si>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</si>
  <si>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</si>
  <si>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</si>
  <si>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</si>
  <si>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</si>
  <si>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</si>
  <si>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</si>
  <si>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</si>
  <si>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</si>
  <si>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</si>
  <si>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</si>
  <si>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</si>
  <si>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</si>
  <si>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</si>
  <si>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</si>
  <si>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</si>
  <si>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</si>
  <si>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</si>
  <si>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</si>
  <si>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</si>
  <si>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</si>
  <si>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</si>
  <si>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</si>
  <si>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</si>
  <si>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</si>
  <si>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</si>
  <si>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</si>
  <si>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</si>
  <si>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</si>
  <si>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</si>
  <si>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</si>
  <si>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</si>
  <si>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</si>
  <si>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</si>
  <si>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</si>
  <si>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</si>
  <si>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</si>
  <si>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</si>
  <si>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</si>
  <si>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</si>
  <si>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</si>
  <si>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</si>
  <si>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</si>
  <si>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</si>
  <si>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</si>
  <si>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</si>
  <si>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</si>
  <si>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</si>
  <si>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</si>
  <si>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</si>
  <si>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</si>
  <si>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</si>
  <si>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</si>
  <si>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</si>
  <si>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</si>
  <si>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</si>
  <si>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</si>
  <si>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</si>
  <si>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</si>
  <si>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</si>
  <si>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</si>
  <si>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</si>
  <si>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</si>
  <si>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</si>
  <si>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</si>
  <si>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</si>
  <si>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</si>
  <si>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</si>
  <si>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</si>
  <si>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</si>
  <si>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</si>
  <si>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</si>
  <si>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</si>
  <si>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</si>
  <si>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</si>
  <si>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</si>
  <si>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</si>
  <si>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</si>
  <si>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</si>
  <si>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</si>
  <si>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</si>
  <si>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</si>
  <si>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</si>
  <si>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</si>
  <si>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</si>
  <si>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</si>
  <si>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</si>
  <si>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</si>
  <si>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</si>
  <si>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</si>
  <si>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</si>
  <si>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</si>
  <si>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</si>
  <si>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</si>
  <si>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</si>
  <si>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</si>
  <si>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</si>
  <si>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</si>
  <si>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</si>
  <si>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</si>
  <si>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</si>
  <si>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</si>
  <si>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</si>
  <si>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</si>
  <si>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</si>
  <si>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</si>
  <si>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</si>
  <si>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</si>
  <si>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</si>
  <si>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</si>
  <si>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</si>
  <si>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</si>
  <si>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</si>
  <si>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</si>
  <si>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</si>
  <si>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</si>
  <si>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</si>
  <si>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</si>
  <si>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</si>
  <si>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</si>
  <si>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</si>
  <si>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</si>
  <si>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</si>
  <si>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</si>
  <si>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</si>
  <si>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</si>
  <si>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</si>
  <si>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</si>
  <si>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</si>
  <si>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</si>
  <si>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</si>
  <si>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</si>
  <si>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</si>
  <si>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</si>
  <si>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</si>
  <si>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</si>
  <si>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</si>
  <si>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</si>
  <si>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</si>
  <si>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</si>
  <si>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</si>
  <si>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</si>
  <si>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</si>
  <si>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</si>
  <si>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</si>
  <si>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</si>
  <si>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</si>
  <si>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</si>
  <si>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</si>
  <si>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</si>
  <si>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</si>
  <si>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</si>
  <si>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</si>
  <si>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</si>
  <si>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</si>
  <si>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</si>
  <si>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</si>
  <si>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</si>
  <si>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</si>
  <si>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</si>
  <si>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</si>
  <si>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</si>
  <si>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</si>
  <si>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</si>
  <si>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</si>
  <si>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</si>
  <si>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</si>
  <si>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</si>
  <si>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</si>
  <si>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</si>
  <si>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</si>
  <si>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</si>
  <si>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</si>
  <si>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</si>
  <si>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</si>
  <si>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</si>
  <si>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</si>
  <si>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</si>
  <si>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</si>
  <si>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</si>
  <si>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</si>
  <si>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</si>
  <si>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</si>
  <si>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</si>
  <si>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</si>
  <si>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</si>
  <si>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</si>
  <si>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</si>
  <si>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</si>
  <si>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</si>
  <si>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</si>
  <si>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</si>
  <si>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</si>
  <si>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</si>
  <si>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</si>
  <si>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</si>
  <si>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</si>
  <si>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</si>
  <si>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</si>
  <si>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</si>
  <si>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</si>
  <si>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</si>
  <si>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</si>
  <si>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</si>
  <si>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</si>
  <si>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</si>
  <si>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</si>
  <si>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</si>
  <si>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</si>
  <si>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</si>
  <si>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</si>
  <si>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</si>
  <si>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</si>
  <si>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</si>
  <si>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</si>
  <si>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</si>
  <si>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</si>
  <si>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</si>
  <si>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</si>
  <si>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</si>
  <si>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</si>
  <si>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</si>
  <si>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</si>
  <si>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</si>
  <si>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</si>
  <si>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</si>
  <si>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</si>
  <si>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</si>
  <si>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</si>
  <si>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</si>
  <si>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</si>
  <si>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</si>
  <si>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</si>
  <si>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</si>
  <si>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</si>
  <si>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</si>
  <si>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</si>
  <si>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</si>
  <si>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</si>
  <si>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</si>
  <si>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</si>
  <si>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</si>
  <si>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</si>
  <si>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</si>
  <si>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</si>
  <si>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</si>
  <si>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</si>
  <si>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</si>
  <si>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</si>
  <si>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</si>
  <si>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</si>
  <si>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</si>
  <si>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</si>
  <si>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</si>
  <si>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</si>
  <si>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</si>
  <si>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</si>
  <si>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</si>
  <si>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</si>
  <si>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</si>
  <si>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</si>
  <si>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</si>
  <si>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</si>
  <si>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</si>
  <si>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</si>
  <si>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</si>
  <si>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</si>
  <si>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</si>
  <si>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</si>
  <si>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</si>
  <si>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</si>
  <si>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</si>
  <si>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</si>
  <si>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</si>
  <si>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</si>
  <si>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</si>
  <si>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</si>
  <si>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</si>
  <si>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</si>
  <si>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</si>
  <si>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</si>
  <si>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</si>
  <si>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</si>
  <si>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</si>
  <si>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</si>
  <si>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</si>
  <si>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</si>
  <si>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</si>
  <si>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</si>
  <si>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</si>
  <si>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</si>
  <si>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</si>
  <si>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</si>
  <si>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</si>
  <si>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</si>
  <si>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</si>
  <si>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</si>
  <si>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</si>
  <si>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</si>
  <si>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</si>
  <si>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</si>
  <si>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</si>
  <si>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</si>
  <si>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</si>
  <si>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</si>
  <si>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</si>
  <si>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</si>
  <si>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</si>
  <si>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</si>
  <si>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</si>
  <si>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</si>
  <si>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</si>
  <si>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</si>
  <si>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</si>
  <si>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</si>
  <si>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</si>
  <si>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</si>
  <si>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</si>
  <si>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</si>
  <si>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</si>
  <si>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</si>
  <si>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</si>
  <si>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</si>
  <si>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</si>
  <si>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</si>
  <si>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</si>
  <si>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</si>
  <si>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</si>
  <si>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</si>
  <si>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</si>
  <si>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</si>
  <si>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</si>
  <si>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</si>
  <si>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</si>
  <si>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</si>
  <si>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</si>
  <si>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</si>
  <si>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</si>
  <si>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</si>
  <si>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</si>
  <si>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</si>
  <si>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</si>
  <si>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</si>
  <si>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</si>
  <si>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</si>
  <si>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</si>
  <si>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</si>
  <si>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</si>
  <si>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</si>
  <si>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</si>
  <si>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</si>
  <si>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</si>
  <si>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</si>
  <si>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</si>
  <si>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</si>
  <si>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</si>
  <si>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</si>
  <si>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</si>
  <si>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</si>
  <si>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</si>
  <si>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</si>
  <si>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</si>
  <si>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</si>
  <si>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</si>
  <si>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</si>
  <si>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</si>
  <si>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</si>
  <si>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</si>
  <si>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</si>
  <si>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</si>
  <si>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</si>
  <si>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</si>
  <si>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</si>
  <si>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</si>
  <si>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</si>
  <si>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</si>
  <si>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</si>
  <si>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</si>
  <si>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</si>
  <si>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</si>
  <si>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</si>
  <si>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</si>
  <si>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</si>
  <si>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</si>
  <si>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</si>
  <si>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</si>
  <si>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</si>
  <si>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</si>
  <si>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</si>
  <si>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</si>
  <si>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</si>
  <si>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</si>
  <si>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</si>
  <si>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</si>
  <si>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</si>
  <si>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</si>
  <si>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</si>
  <si>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</si>
  <si>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</si>
  <si>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</si>
  <si>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</si>
  <si>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</si>
  <si>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</si>
  <si>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</si>
  <si>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</si>
  <si>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</si>
  <si>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</si>
  <si>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</si>
  <si>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</si>
  <si>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</si>
  <si>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</si>
  <si>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</si>
  <si>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</si>
  <si>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</si>
  <si>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</si>
  <si>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</si>
  <si>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</si>
  <si>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</si>
  <si>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</si>
  <si>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</si>
  <si>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</si>
  <si>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</si>
  <si>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</si>
  <si>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</si>
  <si>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</si>
  <si>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</si>
  <si>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</si>
  <si>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</si>
  <si>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</si>
  <si>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</si>
  <si>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</si>
  <si>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</si>
  <si>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</si>
  <si>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</si>
  <si>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</si>
  <si>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</si>
  <si>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</si>
  <si>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</si>
  <si>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</si>
  <si>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</si>
  <si>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</si>
  <si>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</si>
  <si>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</si>
  <si>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</si>
  <si>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</si>
  <si>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</si>
  <si>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</si>
  <si>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</si>
  <si>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</si>
  <si>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</si>
  <si>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</si>
  <si>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</si>
  <si>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</si>
  <si>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</si>
  <si>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</si>
  <si>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</si>
  <si>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</si>
  <si>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</si>
  <si>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</si>
  <si>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</si>
  <si>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</si>
  <si>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</si>
  <si>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</si>
  <si>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</si>
  <si>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</si>
  <si>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</si>
  <si>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</si>
  <si>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</si>
  <si>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</si>
  <si>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</si>
  <si>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</si>
  <si>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</si>
  <si>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</si>
  <si>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</si>
  <si>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</si>
  <si>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</si>
  <si>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</si>
  <si>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</si>
  <si>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</si>
  <si>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</si>
  <si>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</si>
  <si>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</si>
  <si>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</si>
  <si>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</si>
  <si>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</si>
  <si>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</si>
  <si>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</si>
  <si>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</si>
  <si>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</si>
  <si>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</si>
  <si>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</si>
  <si>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</si>
  <si>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</si>
  <si>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</si>
  <si>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</si>
  <si>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</si>
  <si>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</si>
  <si>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</si>
  <si>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</si>
  <si>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</si>
  <si>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</si>
  <si>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</si>
  <si>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</si>
  <si>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</si>
  <si>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</si>
  <si>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</si>
  <si>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</si>
  <si>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</si>
  <si>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</si>
  <si>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</si>
  <si>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</si>
  <si>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</si>
  <si>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</si>
  <si>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</si>
  <si>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</si>
  <si>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</si>
  <si>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</si>
  <si>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</si>
  <si>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</si>
  <si>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</si>
  <si>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</si>
  <si>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</si>
  <si>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</si>
  <si>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</si>
  <si>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</si>
  <si>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</si>
  <si>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</si>
  <si>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</si>
  <si>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</si>
  <si>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</si>
  <si>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</si>
  <si>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</si>
  <si>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</si>
  <si>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</si>
  <si>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</si>
  <si>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</si>
  <si>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</si>
  <si>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</si>
  <si>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</si>
  <si>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</si>
  <si>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</si>
  <si>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</si>
  <si>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</si>
  <si>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</si>
  <si>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</si>
  <si>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</si>
  <si>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</si>
  <si>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</si>
  <si>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</si>
  <si>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</si>
  <si>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</si>
  <si>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</si>
  <si>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</si>
  <si>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</si>
  <si>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</si>
  <si>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</si>
  <si>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</si>
  <si>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</si>
  <si>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</si>
  <si>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</si>
  <si>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</si>
  <si>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</si>
  <si>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</si>
  <si>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</si>
  <si>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</si>
  <si>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</si>
  <si>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</si>
  <si>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</si>
  <si>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</si>
  <si>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</si>
  <si>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</si>
  <si>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</si>
  <si>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</si>
  <si>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</si>
  <si>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</si>
  <si>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</si>
  <si>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</si>
  <si>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</si>
  <si>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</si>
  <si>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</si>
  <si>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</si>
  <si>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</si>
  <si>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</si>
  <si>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</si>
  <si>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</si>
  <si>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</si>
  <si>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</si>
  <si>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</si>
  <si>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</si>
  <si>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</si>
  <si>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</si>
  <si>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</si>
  <si>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</si>
  <si>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</si>
  <si>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</si>
  <si>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</si>
  <si>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</si>
  <si>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</si>
  <si>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</si>
  <si>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</si>
  <si>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</si>
  <si>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</si>
  <si>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</si>
  <si>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</si>
  <si>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</si>
  <si>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</si>
  <si>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</si>
  <si>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</si>
  <si>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</si>
  <si>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</si>
  <si>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</si>
  <si>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</si>
  <si>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</si>
  <si>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</si>
  <si>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</si>
  <si>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</si>
  <si>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</si>
  <si>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</si>
  <si>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</si>
  <si>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</si>
  <si>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</si>
  <si>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</si>
  <si>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</si>
  <si>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</si>
  <si>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</si>
  <si>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</si>
  <si>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</si>
  <si>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</si>
  <si>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</si>
  <si>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</si>
  <si>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</si>
  <si>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</si>
  <si>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</si>
  <si>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</si>
  <si>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</si>
  <si>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</si>
  <si>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</si>
  <si>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</si>
  <si>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</si>
  <si>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</si>
  <si>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</si>
  <si>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</si>
  <si>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</si>
  <si>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</si>
  <si>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</si>
  <si>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</si>
  <si>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</si>
  <si>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</si>
  <si>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</si>
  <si>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</si>
  <si>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</si>
  <si>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</si>
  <si>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</si>
  <si>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</si>
  <si>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</si>
  <si>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</si>
  <si>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</si>
  <si>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</si>
  <si>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</si>
  <si>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</si>
  <si>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</si>
  <si>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</si>
  <si>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</si>
  <si>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</si>
  <si>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</si>
  <si>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</si>
  <si>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</si>
  <si>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</si>
  <si>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</si>
  <si>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</si>
  <si>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</si>
  <si>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</si>
  <si>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</si>
  <si>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</si>
  <si>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</si>
  <si>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</si>
  <si>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</si>
  <si>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</si>
  <si>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</si>
  <si>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</si>
  <si>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</si>
  <si>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</si>
  <si>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</si>
  <si>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</si>
  <si>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</si>
  <si>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</si>
  <si>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</si>
  <si>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</si>
  <si>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</si>
  <si>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</si>
  <si>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</si>
  <si>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</si>
  <si>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</si>
  <si>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</si>
  <si>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</si>
  <si>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</si>
  <si>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</si>
  <si>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</si>
  <si>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</si>
  <si>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</si>
  <si>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</si>
  <si>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</si>
  <si>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</si>
  <si>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</si>
  <si>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</si>
  <si>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</si>
  <si>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</si>
  <si>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</si>
  <si>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</si>
  <si>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</si>
  <si>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</si>
  <si>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</si>
  <si>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</si>
  <si>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</si>
  <si>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</si>
  <si>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</si>
  <si>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</si>
  <si>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</si>
  <si>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</si>
  <si>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</si>
  <si>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</si>
  <si>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</si>
  <si>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</si>
  <si>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</si>
  <si>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</si>
  <si>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</si>
  <si>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</si>
  <si>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</si>
  <si>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</si>
  <si>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</si>
  <si>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</si>
  <si>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</si>
  <si>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</si>
  <si>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</si>
  <si>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</si>
  <si>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</si>
  <si>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</si>
  <si>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</si>
  <si>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</si>
  <si>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</si>
  <si>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</si>
  <si>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</si>
  <si>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</si>
  <si>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</si>
  <si>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</si>
  <si>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</si>
  <si>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</si>
  <si>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</si>
  <si>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</si>
  <si>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</si>
  <si>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</si>
  <si>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</si>
  <si>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</si>
  <si>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</si>
  <si>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</si>
  <si>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</si>
  <si>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</si>
  <si>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</si>
  <si>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</si>
  <si>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</si>
  <si>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</si>
  <si>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</si>
  <si>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</si>
  <si>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</si>
  <si>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</si>
  <si>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</si>
  <si>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</si>
  <si>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</si>
  <si>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</si>
  <si>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</si>
  <si>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</si>
  <si>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</si>
  <si>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</si>
  <si>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</si>
  <si>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</si>
  <si>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</si>
  <si>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</si>
  <si>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</si>
  <si>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</si>
  <si>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</si>
  <si>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</si>
  <si>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</si>
  <si>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</si>
  <si>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</si>
  <si>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</si>
  <si>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</si>
  <si>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</si>
  <si>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</si>
  <si>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</si>
  <si>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</si>
  <si>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</si>
  <si>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</si>
  <si>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</si>
  <si>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</si>
  <si>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</si>
  <si>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</si>
  <si>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</si>
  <si>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</si>
  <si>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</si>
  <si>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</si>
  <si>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</si>
  <si>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</si>
  <si>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</si>
  <si>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</si>
  <si>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</si>
  <si>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</si>
  <si>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</si>
  <si>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</si>
  <si>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</si>
  <si>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</si>
  <si>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</si>
  <si>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</si>
  <si>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</si>
  <si>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</si>
  <si>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</si>
  <si>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</si>
  <si>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</si>
  <si>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</si>
  <si>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</si>
  <si>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</si>
  <si>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</si>
  <si>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</si>
  <si>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</si>
  <si>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</si>
  <si>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</si>
  <si>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</si>
  <si>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</si>
  <si>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</si>
  <si>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</si>
  <si>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</si>
  <si>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</si>
  <si>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</si>
  <si>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</si>
  <si>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</si>
  <si>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</si>
  <si>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</si>
  <si>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</si>
  <si>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</si>
  <si>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</si>
  <si>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</si>
  <si>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</si>
  <si>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</si>
  <si>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</si>
  <si>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</si>
  <si>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</si>
  <si>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</si>
  <si>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</si>
  <si>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</si>
  <si>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</si>
  <si>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</si>
  <si>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</si>
  <si>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</si>
  <si>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</si>
  <si>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</si>
  <si>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</si>
  <si>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</si>
  <si>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</si>
  <si>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</si>
  <si>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</si>
  <si>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</si>
  <si>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</si>
  <si>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</si>
  <si>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</si>
  <si>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</si>
  <si>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</si>
  <si>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</si>
  <si>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</si>
  <si>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</si>
  <si>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</si>
  <si>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</si>
  <si>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</si>
  <si>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</si>
  <si>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</si>
  <si>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</si>
  <si>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</si>
  <si>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</si>
  <si>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</si>
  <si>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</si>
  <si>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</si>
  <si>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</si>
  <si>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</si>
  <si>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</si>
  <si>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</si>
  <si>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</si>
  <si>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</si>
  <si>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</si>
  <si>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</si>
  <si>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</si>
  <si>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</si>
  <si>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</si>
  <si>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</si>
  <si>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</si>
  <si>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</si>
  <si>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</si>
  <si>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</si>
  <si>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</si>
  <si>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</si>
  <si>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</si>
  <si>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</si>
  <si>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</si>
  <si>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</si>
  <si>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</si>
  <si>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</si>
  <si>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</si>
  <si>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</si>
  <si>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</si>
  <si>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</si>
  <si>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</si>
  <si>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</si>
  <si>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</si>
  <si>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</si>
  <si>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</si>
  <si>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</si>
  <si>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</si>
  <si>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</si>
  <si>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</si>
  <si>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</si>
  <si>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</si>
  <si>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</si>
  <si>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</si>
  <si>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</si>
  <si>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</si>
  <si>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</si>
  <si>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</si>
  <si>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</si>
  <si>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</si>
  <si>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</si>
  <si>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</si>
  <si>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</si>
  <si>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</si>
  <si>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</si>
  <si>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</si>
  <si>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</si>
  <si>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</si>
  <si>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</si>
  <si>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</si>
  <si>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</si>
  <si>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</si>
  <si>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</si>
  <si>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</si>
  <si>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</si>
  <si>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</si>
  <si>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</si>
  <si>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</si>
  <si>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</si>
  <si>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</si>
  <si>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</si>
  <si>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</si>
  <si>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</si>
  <si>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</si>
  <si>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</si>
  <si>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</si>
  <si>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</si>
  <si>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</si>
  <si>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</si>
  <si>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</si>
  <si>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</si>
  <si>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</si>
  <si>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</si>
  <si>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</si>
  <si>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</si>
  <si>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</si>
  <si>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</si>
  <si>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</si>
  <si>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</si>
  <si>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</si>
  <si>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</si>
  <si>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</si>
  <si>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</si>
  <si>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</si>
  <si>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</si>
  <si>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</si>
  <si>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</si>
  <si>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</si>
  <si>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</si>
  <si>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</si>
  <si>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</si>
  <si>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</si>
  <si>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</si>
  <si>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</si>
  <si>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</si>
  <si>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</si>
  <si>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</si>
  <si>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</si>
  <si>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</si>
  <si>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</si>
  <si>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</si>
  <si>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</si>
  <si>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</si>
  <si>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</si>
  <si>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</si>
  <si>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</si>
  <si>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</si>
  <si>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</si>
  <si>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</si>
  <si>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</si>
  <si>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</si>
  <si>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</si>
  <si>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</si>
  <si>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</si>
  <si>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</si>
  <si>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</si>
  <si>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</si>
  <si>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</si>
  <si>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</si>
  <si>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</si>
  <si>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</si>
  <si>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</si>
  <si>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</si>
  <si>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</si>
  <si>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</si>
  <si>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</si>
  <si>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</si>
  <si>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</si>
  <si>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</si>
  <si>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</si>
  <si>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</si>
  <si>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</si>
  <si>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</si>
  <si>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</si>
  <si>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</si>
  <si>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</si>
  <si>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</si>
  <si>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</si>
  <si>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</si>
  <si>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</si>
  <si>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</si>
  <si>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</si>
  <si>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</si>
  <si>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</si>
  <si>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</si>
  <si>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</si>
  <si>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</si>
  <si>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</si>
  <si>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</si>
  <si>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</si>
  <si>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</si>
  <si>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</si>
  <si>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</si>
  <si>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</si>
  <si>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</si>
  <si>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</si>
  <si>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</si>
  <si>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</si>
  <si>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</si>
  <si>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</si>
  <si>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</si>
  <si>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</si>
  <si>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</si>
  <si>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</si>
  <si>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</si>
  <si>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</si>
  <si>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</si>
  <si>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</si>
  <si>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</si>
  <si>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</si>
  <si>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</si>
  <si>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</si>
  <si>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</si>
  <si>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</si>
  <si>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</si>
  <si>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</si>
  <si>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</si>
  <si>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</si>
  <si>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</si>
  <si>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</si>
  <si>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</si>
  <si>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</si>
  <si>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</si>
  <si>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</si>
  <si>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</si>
  <si>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</si>
  <si>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</si>
  <si>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</si>
  <si>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</si>
  <si>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</si>
  <si>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</si>
  <si>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</si>
  <si>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</si>
  <si>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</si>
  <si>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</si>
  <si>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</si>
  <si>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</si>
  <si>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</si>
  <si>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</si>
  <si>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</si>
  <si>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</si>
  <si>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</si>
  <si>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</si>
  <si>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</si>
  <si>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</si>
  <si>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</si>
  <si>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</si>
  <si>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</si>
  <si>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</si>
  <si>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</si>
  <si>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</si>
  <si>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</si>
  <si>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</si>
  <si>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</si>
  <si>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</si>
  <si>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</si>
  <si>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</si>
  <si>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</si>
  <si>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</si>
  <si>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</si>
  <si>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</si>
  <si>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</si>
  <si>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</si>
  <si>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</si>
  <si>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</si>
  <si>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</si>
  <si>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</si>
  <si>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</si>
  <si>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</si>
  <si>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</si>
  <si>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</si>
  <si>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</si>
  <si>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</si>
  <si>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</si>
  <si>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</si>
  <si>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</si>
  <si>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</si>
  <si>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</si>
  <si>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</si>
  <si>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</si>
  <si>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</si>
  <si>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</si>
  <si>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</si>
  <si>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</si>
  <si>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</si>
  <si>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</si>
  <si>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</si>
  <si>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</si>
  <si>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</si>
  <si>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</si>
  <si>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</si>
  <si>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</si>
  <si>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</si>
  <si>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</si>
  <si>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</si>
  <si>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</si>
  <si>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</si>
  <si>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</si>
  <si>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</si>
  <si>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</si>
  <si>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</si>
  <si>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</si>
  <si>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</si>
  <si>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</si>
  <si>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</si>
  <si>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</si>
  <si>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</si>
  <si>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</si>
  <si>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</si>
  <si>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</si>
  <si>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</si>
  <si>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</si>
  <si>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</si>
  <si>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</si>
  <si>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</si>
  <si>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</si>
  <si>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</si>
  <si>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</si>
  <si>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</si>
  <si>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</si>
  <si>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</si>
  <si>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</si>
  <si>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</si>
  <si>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</si>
  <si>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</si>
  <si>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</si>
  <si>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</si>
  <si>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</si>
  <si>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</si>
  <si>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</si>
  <si>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</si>
  <si>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</si>
  <si>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</si>
  <si>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</si>
  <si>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</si>
  <si>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</si>
  <si>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</si>
  <si>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</si>
  <si>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</si>
  <si>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</si>
  <si>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</si>
  <si>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</si>
  <si>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</si>
  <si>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</si>
  <si>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</si>
  <si>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</si>
  <si>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</si>
  <si>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</si>
  <si>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</si>
  <si>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</si>
  <si>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</si>
  <si>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</si>
  <si>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</si>
  <si>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</si>
  <si>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</si>
  <si>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</si>
  <si>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</si>
  <si>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</si>
  <si>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</si>
  <si>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</si>
  <si>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</si>
  <si>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</si>
  <si>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</si>
  <si>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</si>
  <si>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</si>
  <si>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</si>
  <si>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</si>
  <si>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</si>
  <si>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</si>
  <si>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</si>
  <si>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</si>
  <si>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</si>
  <si>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</si>
  <si>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</si>
  <si>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</si>
  <si>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</si>
  <si>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</si>
  <si>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</si>
  <si>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</si>
  <si>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</si>
  <si>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</si>
  <si>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</si>
  <si>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</si>
  <si>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</si>
  <si>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</si>
  <si>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</si>
  <si>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</si>
  <si>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</si>
  <si>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</si>
  <si>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</si>
  <si>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</si>
  <si>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</si>
  <si>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</si>
  <si>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</si>
  <si>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</si>
  <si>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</si>
  <si>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</si>
  <si>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</si>
  <si>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</si>
  <si>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</si>
  <si>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</si>
  <si>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</si>
  <si>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</si>
  <si>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</si>
  <si>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</si>
  <si>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</si>
  <si>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</si>
  <si>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</si>
  <si>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</si>
  <si>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</si>
  <si>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</si>
  <si>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</si>
  <si>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</si>
  <si>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</si>
  <si>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</si>
  <si>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</si>
  <si>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</si>
  <si>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</si>
  <si>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</si>
  <si>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</si>
  <si>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</si>
  <si>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</si>
  <si>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</si>
  <si>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</si>
  <si>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</si>
  <si>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</si>
  <si>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</si>
  <si>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</si>
  <si>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</si>
  <si>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</si>
  <si>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</si>
  <si>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</si>
  <si>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</si>
  <si>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</si>
  <si>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</si>
  <si>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</si>
  <si>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</si>
  <si>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</si>
  <si>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</si>
  <si>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</si>
  <si>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</si>
  <si>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</si>
  <si>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</si>
  <si>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</si>
  <si>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</si>
  <si>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</si>
  <si>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</si>
  <si>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</si>
  <si>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</si>
  <si>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</si>
  <si>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</si>
  <si>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</si>
  <si>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</si>
  <si>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</si>
  <si>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</si>
  <si>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</si>
  <si>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</si>
  <si>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</si>
  <si>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</si>
  <si>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</si>
  <si>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</si>
  <si>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</si>
  <si>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</si>
  <si>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</si>
  <si>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</si>
  <si>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</si>
  <si>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</si>
  <si>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</si>
  <si>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</si>
  <si>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</si>
  <si>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</si>
  <si>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</si>
  <si>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</si>
  <si>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</si>
  <si>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</si>
  <si>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</si>
  <si>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</si>
  <si>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</si>
  <si>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</si>
  <si>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</si>
  <si>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</si>
  <si>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</si>
  <si>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</si>
  <si>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</si>
  <si>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</si>
  <si>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</si>
  <si>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</si>
  <si>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</si>
  <si>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</si>
  <si>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</si>
  <si>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</si>
  <si>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</si>
  <si>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</si>
  <si>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</si>
  <si>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</si>
  <si>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</si>
  <si>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</si>
  <si>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</si>
  <si>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</si>
  <si>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</si>
  <si>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</si>
  <si>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</si>
  <si>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</si>
  <si>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</si>
  <si>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</si>
  <si>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</si>
  <si>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</si>
  <si>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</si>
  <si>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</si>
  <si>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</si>
  <si>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</si>
  <si>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</si>
  <si>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</si>
  <si>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</si>
  <si>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</si>
  <si>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</si>
  <si>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</si>
  <si>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</si>
  <si>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</si>
  <si>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</si>
  <si>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</si>
  <si>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</si>
  <si>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</si>
  <si>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</si>
  <si>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</si>
  <si>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</si>
  <si>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</si>
  <si>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</si>
  <si>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</si>
  <si>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</si>
  <si>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</si>
  <si>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</si>
  <si>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</si>
  <si>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</si>
  <si>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</si>
  <si>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</si>
  <si>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</si>
  <si>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</si>
  <si>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</si>
  <si>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</si>
  <si>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</si>
  <si>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</si>
  <si>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</si>
  <si>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</si>
  <si>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</si>
  <si>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</si>
  <si>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</si>
  <si>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</si>
  <si>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</si>
  <si>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</si>
  <si>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</si>
  <si>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</si>
  <si>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</si>
  <si>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</si>
  <si>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</si>
  <si>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</si>
  <si>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</si>
  <si>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</si>
  <si>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</si>
  <si>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</si>
  <si>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</si>
  <si>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</si>
  <si>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</si>
  <si>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</si>
  <si>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</si>
  <si>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</si>
  <si>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</si>
  <si>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</si>
  <si>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</si>
  <si>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</si>
  <si>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</si>
  <si>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</si>
  <si>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</si>
  <si>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</si>
  <si>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</si>
  <si>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</si>
  <si>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</si>
  <si>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</si>
  <si>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</si>
  <si>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</si>
  <si>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</si>
  <si>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</si>
  <si>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</si>
  <si>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</si>
  <si>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</si>
  <si>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</si>
  <si>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</si>
  <si>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</si>
  <si>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</si>
  <si>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</si>
  <si>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</si>
  <si>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</si>
  <si>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</si>
  <si>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</si>
  <si>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</si>
  <si>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</si>
  <si>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</si>
  <si>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</si>
  <si>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</si>
  <si>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</si>
  <si>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</si>
  <si>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</si>
  <si>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</si>
  <si>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</si>
  <si>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</si>
  <si>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</si>
  <si>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</si>
  <si>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</si>
  <si>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</si>
  <si>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</si>
  <si>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</si>
  <si>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</si>
  <si>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</si>
  <si>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</si>
  <si>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</si>
  <si>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</si>
  <si>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</si>
  <si>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</si>
  <si>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</si>
  <si>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</si>
  <si>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</si>
  <si>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</si>
  <si>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</si>
  <si>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</si>
  <si>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</si>
  <si>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</si>
  <si>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</si>
  <si>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</si>
  <si>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</si>
  <si>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</si>
  <si>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</si>
  <si>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</si>
  <si>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</si>
  <si>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</si>
  <si>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</si>
  <si>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</si>
  <si>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</si>
  <si>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</si>
  <si>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</si>
  <si>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</si>
  <si>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</si>
  <si>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</si>
  <si>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</si>
  <si>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</si>
  <si>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</si>
  <si>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</si>
  <si>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</si>
  <si>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</si>
  <si>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</si>
  <si>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</si>
  <si>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</si>
  <si>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</si>
  <si>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</si>
  <si>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</si>
  <si>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</si>
  <si>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</si>
  <si>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</si>
  <si>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</si>
  <si>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</si>
  <si>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</si>
  <si>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</si>
  <si>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</si>
  <si>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</si>
  <si>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</si>
  <si>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</si>
  <si>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</si>
  <si>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</si>
  <si>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</si>
  <si>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</si>
  <si>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</si>
  <si>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</si>
  <si>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</si>
  <si>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</si>
  <si>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</si>
  <si>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</si>
  <si>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</si>
  <si>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</si>
  <si>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</si>
  <si>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</si>
  <si>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</si>
  <si>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</si>
  <si>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</si>
  <si>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</si>
  <si>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</si>
  <si>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</si>
  <si>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</si>
  <si>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</si>
  <si>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</si>
  <si>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</si>
  <si>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</si>
  <si>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</si>
  <si>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</si>
  <si>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</si>
  <si>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</si>
  <si>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</si>
  <si>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</si>
  <si>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</si>
  <si>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</si>
  <si>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</si>
  <si>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</si>
  <si>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</si>
  <si>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</si>
  <si>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</si>
  <si>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</si>
  <si>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</si>
  <si>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</si>
  <si>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</si>
  <si>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</si>
  <si>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</si>
  <si>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</si>
  <si>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</si>
  <si>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</si>
  <si>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</si>
  <si>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</si>
  <si>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</si>
  <si>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</si>
  <si>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</si>
  <si>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</si>
  <si>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</si>
  <si>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</si>
  <si>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</si>
  <si>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</si>
  <si>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</si>
  <si>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</si>
  <si>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</si>
  <si>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</si>
  <si>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</si>
  <si>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</si>
  <si>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</si>
  <si>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</si>
  <si>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</si>
  <si>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</si>
  <si>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</si>
  <si>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</si>
  <si>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</si>
  <si>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</si>
  <si>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</si>
  <si>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</si>
  <si>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</si>
  <si>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</si>
  <si>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</si>
  <si>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</si>
  <si>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</si>
  <si>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</si>
  <si>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</si>
  <si>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</si>
  <si>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</si>
  <si>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</si>
  <si>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</si>
  <si>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</si>
  <si>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</si>
  <si>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</si>
  <si>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</si>
  <si>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</si>
  <si>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</si>
  <si>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</si>
  <si>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</si>
  <si>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</si>
  <si>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</si>
  <si>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</si>
  <si>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</si>
  <si>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</si>
  <si>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</si>
  <si>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</si>
  <si>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</si>
  <si>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</si>
  <si>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</si>
  <si>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</si>
  <si>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</si>
  <si>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</si>
  <si>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</si>
  <si>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</si>
  <si>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</si>
  <si>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</si>
  <si>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</si>
  <si>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</si>
  <si>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</si>
  <si>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</si>
  <si>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</si>
  <si>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</si>
  <si>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</si>
  <si>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</si>
  <si>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</si>
  <si>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</si>
  <si>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</si>
  <si>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</si>
  <si>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</si>
  <si>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</si>
  <si>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</si>
  <si>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</si>
  <si>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</si>
  <si>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</si>
  <si>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</si>
  <si>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</si>
  <si>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</si>
  <si>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</si>
  <si>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</si>
  <si>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</si>
  <si>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</si>
  <si>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</si>
  <si>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</si>
  <si>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</si>
  <si>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</si>
  <si>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</si>
  <si>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</si>
  <si>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</si>
  <si>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</si>
  <si>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</si>
  <si>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</si>
  <si>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</si>
  <si>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</si>
  <si>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</si>
  <si>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</si>
  <si>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</si>
  <si>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</si>
  <si>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</si>
  <si>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</si>
  <si>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</si>
  <si>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</si>
  <si>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</si>
  <si>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</si>
  <si>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</si>
  <si>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</si>
  <si>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</si>
  <si>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</si>
  <si>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</si>
  <si>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</si>
  <si>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</si>
  <si>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</si>
  <si>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</si>
  <si>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</si>
  <si>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</si>
  <si>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</si>
  <si>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</si>
  <si>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</si>
  <si>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</si>
  <si>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</si>
  <si>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</si>
  <si>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</si>
  <si>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</si>
  <si>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</si>
  <si>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</si>
  <si>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</si>
  <si>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</si>
  <si>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</si>
  <si>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</si>
  <si>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</si>
  <si>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</si>
  <si>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</si>
  <si>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</si>
  <si>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</si>
  <si>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</si>
  <si>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</si>
  <si>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</si>
  <si>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</si>
  <si>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</si>
  <si>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</si>
  <si>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</si>
  <si>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</si>
  <si>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</si>
  <si>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</si>
  <si>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</si>
  <si>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</si>
  <si>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</si>
  <si>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</si>
  <si>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</si>
  <si>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</si>
  <si>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</si>
  <si>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</si>
  <si>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</si>
  <si>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</si>
  <si>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</si>
  <si>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</si>
  <si>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</si>
  <si>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</si>
  <si>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</si>
  <si>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</si>
  <si>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</si>
  <si>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</si>
  <si>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</si>
  <si>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</si>
  <si>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</si>
  <si>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</si>
  <si>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</si>
  <si>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</si>
  <si>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</si>
  <si>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</si>
  <si>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</si>
  <si>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</si>
  <si>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</si>
  <si>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</si>
  <si>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</si>
  <si>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</si>
  <si>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</si>
  <si>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</si>
  <si>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</si>
  <si>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</si>
  <si>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</si>
  <si>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</si>
  <si>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</si>
  <si>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</si>
  <si>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</si>
  <si>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</si>
  <si>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</si>
  <si>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</si>
  <si>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</si>
  <si>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</si>
  <si>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</si>
  <si>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</si>
  <si>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</si>
  <si>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</si>
  <si>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</si>
  <si>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</si>
  <si>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</si>
  <si>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</si>
  <si>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</si>
  <si>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</si>
  <si>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</si>
  <si>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</si>
  <si>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</si>
  <si>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</si>
  <si>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</si>
  <si>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</si>
  <si>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</si>
  <si>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</si>
  <si>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</si>
  <si>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</si>
  <si>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</si>
  <si>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</si>
  <si>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</si>
  <si>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</si>
  <si>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</si>
  <si>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</si>
  <si>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</si>
  <si>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</si>
  <si>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</si>
  <si>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</si>
  <si>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</si>
  <si>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</si>
  <si>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</si>
  <si>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</si>
  <si>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</si>
  <si>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</si>
  <si>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</si>
  <si>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</si>
  <si>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</si>
  <si>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</si>
  <si>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</si>
  <si>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</si>
  <si>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</si>
  <si>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</si>
  <si>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</si>
  <si>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</si>
  <si>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</si>
  <si>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</si>
  <si>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</si>
  <si>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</si>
  <si>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</si>
  <si>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</si>
  <si>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</si>
  <si>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</si>
  <si>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</si>
  <si>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</si>
  <si>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</si>
  <si>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</si>
  <si>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</si>
  <si>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</si>
  <si>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</si>
  <si>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</si>
  <si>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</si>
  <si>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</si>
  <si>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</si>
  <si>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</si>
  <si>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</si>
  <si>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</si>
  <si>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</si>
  <si>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</si>
  <si>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</si>
  <si>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</si>
  <si>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</si>
  <si>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</si>
  <si>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</si>
  <si>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</si>
  <si>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</si>
  <si>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</si>
  <si>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</si>
  <si>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</si>
  <si>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</si>
  <si>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</si>
  <si>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</si>
  <si>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</si>
  <si>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</si>
  <si>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</si>
  <si>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</si>
  <si>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</si>
  <si>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</si>
  <si>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</si>
  <si>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</si>
  <si>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</si>
  <si>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</si>
  <si>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</si>
  <si>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</si>
  <si>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</si>
  <si>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</si>
  <si>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</si>
  <si>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</si>
  <si>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</si>
  <si>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</si>
  <si>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</si>
  <si>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</si>
  <si>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</si>
  <si>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</si>
  <si>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</si>
  <si>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</si>
  <si>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</si>
  <si>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</si>
  <si>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</si>
  <si>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</si>
  <si>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</si>
  <si>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</si>
  <si>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</si>
  <si>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</si>
  <si>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</si>
  <si>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</si>
  <si>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</si>
  <si>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</si>
  <si>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</si>
  <si>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</si>
  <si>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</si>
  <si>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</si>
  <si>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</si>
  <si>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</si>
  <si>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</si>
  <si>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</si>
  <si>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</si>
  <si>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</si>
  <si>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</si>
  <si>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</si>
  <si>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</si>
  <si>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</si>
  <si>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</si>
  <si>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</si>
  <si>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</si>
  <si>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</si>
  <si>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</si>
  <si>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</si>
  <si>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</si>
  <si>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</si>
  <si>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</si>
  <si>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</si>
  <si>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</si>
  <si>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</si>
  <si>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</si>
  <si>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</si>
  <si>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</si>
  <si>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</si>
  <si>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</si>
  <si>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</si>
  <si>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</si>
  <si>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</si>
  <si>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</si>
  <si>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</si>
  <si>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</si>
  <si>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</si>
  <si>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</si>
  <si>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</si>
  <si>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</si>
  <si>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</si>
  <si>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</si>
  <si>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</si>
  <si>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</si>
  <si>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</si>
  <si>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</si>
  <si>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</si>
  <si>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</si>
  <si>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</si>
  <si>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</si>
  <si>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</si>
  <si>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</si>
  <si>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</si>
  <si>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</si>
  <si>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</si>
  <si>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</si>
  <si>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</si>
  <si>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</si>
  <si>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</si>
  <si>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</si>
  <si>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</si>
  <si>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</si>
  <si>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</si>
  <si>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</si>
  <si>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</si>
  <si>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</si>
  <si>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</si>
  <si>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</si>
  <si>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</si>
  <si>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</si>
  <si>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</si>
  <si>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</si>
  <si>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</si>
  <si>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</si>
  <si>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</si>
  <si>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</si>
  <si>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</si>
  <si>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</si>
  <si>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</si>
  <si>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</si>
  <si>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</si>
  <si>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</si>
  <si>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</si>
  <si>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</si>
  <si>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</si>
  <si>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</si>
  <si>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</si>
  <si>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</si>
  <si>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</si>
  <si>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</si>
  <si>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</si>
  <si>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</si>
  <si>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</si>
  <si>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</si>
  <si>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</si>
  <si>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</si>
  <si>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</si>
  <si>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</si>
  <si>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</si>
  <si>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</si>
  <si>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</si>
  <si>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</si>
  <si>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</si>
  <si>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</si>
  <si>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</si>
  <si>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</si>
  <si>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</si>
  <si>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</si>
  <si>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</si>
  <si>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</si>
  <si>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</si>
  <si>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</si>
  <si>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</si>
  <si>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</si>
  <si>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</si>
  <si>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</si>
  <si>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</si>
  <si>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</si>
  <si>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</si>
  <si>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</si>
  <si>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</si>
  <si>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</si>
  <si>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</si>
  <si>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</si>
  <si>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</si>
  <si>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</si>
  <si>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</si>
  <si>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</si>
  <si>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</si>
  <si>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</si>
  <si>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</si>
  <si>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</si>
  <si>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</si>
  <si>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</si>
  <si>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</si>
  <si>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</si>
  <si>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</si>
  <si>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</si>
  <si>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</si>
  <si>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</si>
  <si>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</si>
  <si>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</si>
  <si>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</si>
  <si>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</si>
  <si>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</si>
  <si>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</si>
  <si>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</si>
  <si>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</si>
  <si>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</si>
  <si>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</si>
  <si>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</si>
  <si>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</si>
  <si>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</si>
  <si>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</si>
  <si>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</si>
  <si>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</si>
  <si>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</si>
  <si>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</si>
  <si>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</si>
  <si>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</si>
  <si>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</si>
  <si>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</si>
  <si>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</si>
  <si>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</si>
  <si>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</si>
  <si>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</si>
  <si>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</si>
  <si>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</si>
  <si>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</si>
  <si>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</si>
  <si>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</si>
  <si>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</si>
  <si>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</si>
  <si>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</si>
  <si>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</si>
  <si>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</si>
  <si>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</si>
  <si>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</si>
  <si>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</si>
  <si>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</si>
  <si>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</si>
  <si>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</si>
  <si>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</si>
  <si>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</si>
  <si>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</si>
  <si>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</si>
  <si>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</si>
  <si>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</si>
  <si>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</si>
  <si>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</si>
  <si>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</si>
  <si>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</si>
  <si>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</si>
  <si>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</si>
  <si>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</si>
  <si>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</si>
  <si>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</si>
  <si>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</si>
  <si>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</si>
  <si>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</si>
  <si>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</si>
  <si>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</si>
  <si>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</si>
  <si>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</si>
  <si>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</si>
  <si>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</si>
  <si>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</si>
  <si>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</si>
  <si>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</si>
  <si>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</si>
  <si>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</si>
  <si>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</si>
  <si>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</si>
  <si>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</si>
  <si>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</si>
  <si>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</si>
  <si>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</si>
  <si>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</si>
  <si>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</si>
  <si>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</si>
  <si>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</si>
  <si>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</si>
  <si>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</si>
  <si>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</si>
  <si>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</si>
  <si>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</si>
  <si>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</si>
  <si>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</si>
  <si>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</si>
  <si>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</si>
  <si>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</si>
  <si>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</si>
  <si>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</si>
  <si>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</si>
  <si>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</si>
  <si>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</si>
  <si>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</si>
  <si>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</si>
  <si>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</si>
  <si>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</si>
  <si>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</si>
  <si>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</si>
  <si>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</si>
  <si>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</si>
  <si>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</si>
  <si>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</si>
  <si>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</si>
  <si>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</si>
  <si>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</si>
  <si>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</si>
  <si>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</si>
  <si>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</si>
  <si>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</si>
  <si>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</si>
  <si>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</si>
  <si>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</si>
  <si>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</si>
  <si>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</si>
  <si>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</si>
  <si>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</si>
  <si>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</si>
  <si>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</si>
  <si>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</si>
  <si>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</si>
  <si>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</si>
  <si>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</si>
  <si>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</si>
  <si>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</si>
  <si>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</si>
  <si>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</si>
  <si>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</si>
  <si>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</si>
  <si>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</si>
  <si>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</si>
  <si>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</si>
  <si>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</si>
  <si>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</si>
  <si>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</si>
  <si>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</si>
  <si>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</si>
  <si>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</si>
  <si>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</si>
  <si>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</si>
  <si>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</si>
  <si>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</si>
  <si>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</si>
  <si>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</si>
  <si>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</si>
  <si>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</si>
  <si>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</si>
  <si>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</si>
  <si>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</si>
  <si>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</si>
  <si>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</si>
  <si>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</si>
  <si>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</si>
  <si>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</si>
  <si>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</si>
  <si>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</si>
  <si>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</si>
  <si>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</si>
  <si>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</si>
  <si>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</si>
  <si>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</si>
  <si>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</si>
  <si>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</si>
  <si>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</si>
  <si>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</si>
  <si>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</si>
  <si>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</si>
  <si>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</si>
  <si>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</si>
  <si>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</si>
  <si>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</si>
  <si>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</si>
  <si>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</si>
  <si>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</si>
  <si>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</si>
  <si>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</si>
  <si>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</si>
  <si>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</si>
  <si>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</si>
  <si>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</si>
  <si>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</si>
  <si>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</si>
  <si>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</si>
  <si>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</si>
  <si>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</si>
  <si>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</si>
  <si>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</si>
  <si>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</si>
  <si>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</si>
  <si>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</si>
  <si>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</si>
  <si>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</si>
  <si>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</si>
  <si>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</si>
  <si>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</si>
  <si>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</si>
  <si>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</si>
  <si>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</si>
  <si>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</si>
  <si>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</si>
  <si>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</si>
  <si>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</si>
  <si>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</si>
  <si>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</si>
  <si>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</si>
  <si>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</si>
  <si>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</si>
  <si>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</si>
  <si>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</si>
  <si>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</si>
  <si>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</si>
  <si>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</si>
  <si>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</si>
  <si>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</si>
  <si>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</si>
  <si>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</si>
  <si>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</si>
  <si>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</si>
  <si>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</si>
  <si>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</si>
  <si>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</si>
  <si>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</si>
  <si>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</si>
  <si>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</si>
  <si>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</si>
  <si>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</si>
  <si>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</si>
  <si>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</si>
  <si>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</si>
  <si>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</si>
  <si>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</si>
  <si>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</si>
  <si>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</si>
  <si>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</si>
  <si>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</si>
  <si>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</si>
  <si>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</si>
  <si>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</si>
  <si>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</si>
  <si>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</si>
  <si>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</si>
  <si>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</si>
  <si>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</si>
  <si>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</si>
  <si>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</si>
  <si>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</si>
  <si>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</si>
  <si>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</si>
  <si>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</si>
  <si>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</si>
  <si>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</si>
  <si>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</si>
  <si>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</si>
  <si>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</si>
  <si>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</si>
  <si>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</si>
  <si>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</si>
  <si>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</si>
  <si>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</si>
  <si>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</si>
  <si>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</si>
  <si>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</si>
  <si>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</si>
  <si>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</si>
  <si>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</si>
  <si>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</si>
  <si>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</si>
  <si>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</si>
  <si>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</si>
  <si>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</si>
  <si>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</si>
  <si>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</si>
  <si>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</si>
  <si>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</si>
  <si>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</si>
  <si>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</si>
  <si>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</si>
  <si>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</si>
  <si>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</si>
  <si>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</si>
  <si>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</si>
  <si>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</si>
  <si>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</si>
  <si>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</si>
  <si>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</si>
  <si>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</si>
  <si>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</si>
  <si>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</si>
  <si>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</si>
  <si>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</si>
  <si>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</si>
  <si>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</si>
  <si>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</si>
  <si>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</si>
  <si>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</si>
  <si>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</si>
  <si>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</si>
  <si>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</si>
  <si>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</si>
  <si>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</si>
  <si>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</si>
  <si>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</si>
  <si>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</si>
  <si>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</si>
  <si>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</si>
  <si>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</si>
  <si>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</si>
  <si>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</si>
  <si>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</si>
  <si>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</si>
  <si>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</si>
  <si>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</si>
  <si>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</si>
  <si>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</si>
  <si>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</si>
  <si>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</si>
  <si>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</si>
  <si>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</si>
  <si>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</si>
  <si>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</si>
  <si>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</si>
  <si>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</si>
  <si>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</si>
  <si>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</si>
  <si>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</si>
  <si>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</si>
  <si>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</si>
  <si>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</si>
  <si>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</si>
  <si>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</si>
  <si>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</si>
  <si>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</si>
  <si>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</si>
  <si>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</si>
  <si>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</si>
  <si>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</si>
  <si>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</si>
  <si>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</si>
  <si>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</si>
  <si>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</si>
  <si>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</si>
  <si>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</si>
  <si>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</si>
  <si>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</si>
  <si>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</si>
  <si>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</si>
  <si>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</si>
  <si>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</si>
  <si>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</si>
  <si>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</si>
  <si>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</si>
  <si>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</si>
  <si>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</si>
  <si>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</si>
  <si>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</si>
  <si>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</si>
  <si>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</si>
  <si>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</si>
  <si>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</si>
  <si>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</si>
  <si>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</si>
  <si>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</si>
  <si>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</si>
  <si>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</si>
  <si>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</si>
  <si>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</si>
  <si>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</si>
  <si>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</si>
  <si>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</si>
  <si>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</si>
  <si>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</si>
  <si>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</si>
  <si>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</si>
  <si>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</si>
  <si>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</si>
  <si>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</si>
  <si>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</si>
  <si>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</si>
  <si>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</si>
  <si>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</si>
  <si>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</si>
  <si>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</si>
  <si>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</si>
  <si>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</si>
  <si>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</si>
  <si>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</si>
  <si>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</si>
  <si>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</si>
  <si>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</si>
  <si>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</si>
  <si>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</si>
  <si>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</si>
  <si>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</si>
  <si>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</si>
  <si>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</si>
  <si>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</si>
  <si>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</si>
  <si>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</si>
  <si>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</si>
  <si>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</si>
  <si>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</si>
  <si>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</si>
  <si>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</si>
  <si>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</si>
  <si>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</si>
  <si>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</si>
  <si>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</si>
  <si>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</si>
  <si>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</si>
  <si>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</si>
  <si>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</si>
  <si>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</si>
  <si>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</si>
  <si>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</si>
  <si>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</si>
  <si>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</si>
  <si>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</si>
  <si>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</si>
  <si>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</si>
  <si>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</si>
  <si>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</si>
  <si>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</si>
  <si>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</si>
  <si>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</si>
  <si>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</si>
  <si>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</si>
  <si>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</si>
  <si>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</si>
  <si>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</si>
  <si>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</si>
  <si>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</si>
  <si>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</si>
  <si>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</si>
  <si>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</si>
  <si>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</si>
  <si>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</si>
  <si>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</si>
  <si>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</si>
  <si>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</si>
  <si>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</si>
  <si>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</si>
  <si>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</si>
  <si>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</si>
  <si>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</si>
  <si>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</si>
  <si>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</si>
  <si>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</si>
  <si>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</si>
  <si>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</si>
  <si>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</si>
  <si>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</si>
  <si>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</si>
  <si>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</si>
  <si>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</si>
  <si>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</si>
  <si>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</si>
  <si>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</si>
  <si>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</si>
  <si>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</si>
  <si>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</si>
  <si>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</si>
  <si>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</si>
  <si>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</si>
  <si>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</si>
  <si>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</si>
  <si>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</si>
  <si>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</si>
  <si>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</si>
  <si>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</si>
  <si>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</si>
  <si>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</si>
  <si>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</si>
  <si>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</si>
  <si>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</si>
  <si>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</si>
  <si>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</si>
  <si>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</si>
  <si>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</si>
  <si>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</si>
  <si>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</si>
  <si>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</si>
  <si>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</si>
  <si>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</si>
  <si>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</si>
  <si>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</si>
  <si>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</si>
  <si>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</si>
  <si>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</si>
  <si>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</si>
  <si>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</si>
  <si>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</si>
  <si>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</si>
  <si>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</si>
  <si>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</si>
  <si>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</si>
  <si>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</si>
  <si>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</si>
  <si>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</si>
  <si>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</si>
  <si>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</si>
  <si>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</si>
  <si>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</si>
  <si>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</si>
  <si>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</si>
  <si>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</si>
  <si>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</si>
  <si>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</si>
  <si>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</si>
  <si>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</si>
  <si>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</si>
  <si>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</si>
  <si>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</si>
  <si>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</si>
  <si>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</si>
  <si>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</si>
  <si>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</si>
  <si>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</si>
  <si>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</si>
  <si>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</si>
  <si>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</si>
  <si>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</si>
  <si>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</si>
  <si>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</si>
  <si>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</si>
  <si>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</si>
  <si>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</si>
  <si>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</si>
  <si>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</si>
  <si>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</si>
  <si>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</si>
  <si>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</si>
  <si>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</si>
  <si>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</si>
  <si>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</si>
  <si>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</si>
  <si>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</si>
  <si>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</si>
  <si>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</si>
  <si>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</si>
  <si>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</si>
  <si>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</si>
  <si>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</si>
  <si>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</si>
  <si>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</si>
  <si>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</si>
  <si>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</si>
  <si>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</si>
  <si>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</si>
  <si>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</si>
  <si>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</si>
  <si>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</si>
  <si>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</si>
  <si>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</si>
  <si>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</si>
  <si>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</si>
  <si>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</si>
  <si>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</si>
  <si>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</si>
  <si>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</si>
  <si>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</si>
  <si>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</si>
  <si>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</si>
  <si>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</si>
  <si>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</si>
  <si>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</si>
  <si>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</si>
  <si>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</si>
  <si>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</si>
  <si>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</si>
  <si>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</si>
  <si>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</si>
  <si>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</si>
  <si>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</si>
  <si>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</si>
  <si>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</si>
  <si>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</si>
  <si>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</si>
  <si>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</si>
  <si>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</si>
  <si>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</si>
  <si>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</si>
  <si>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</si>
  <si>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</si>
  <si>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</si>
  <si>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</si>
  <si>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</si>
  <si>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</si>
  <si>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</si>
  <si>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</si>
  <si>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</si>
  <si>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</si>
  <si>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</si>
  <si>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</si>
  <si>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</si>
  <si>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</si>
  <si>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</si>
  <si>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</si>
  <si>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</si>
  <si>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</si>
  <si>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</si>
  <si>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</si>
  <si>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</si>
  <si>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</si>
  <si>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</si>
  <si>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</si>
  <si>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</si>
  <si>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</si>
  <si>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</si>
  <si>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</si>
  <si>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</si>
  <si>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</si>
  <si>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</si>
  <si>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</si>
  <si>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</si>
  <si>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</si>
  <si>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</si>
  <si>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</si>
  <si>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</si>
  <si>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</si>
  <si>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</si>
  <si>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</si>
  <si>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</si>
  <si>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</si>
  <si>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</si>
  <si>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</si>
  <si>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</si>
  <si>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</si>
  <si>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</si>
  <si>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</si>
  <si>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</si>
  <si>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</si>
  <si>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</si>
  <si>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</si>
  <si>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</si>
  <si>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</si>
  <si>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</si>
  <si>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</si>
  <si>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</si>
  <si>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</si>
  <si>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</si>
  <si>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</si>
  <si>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</si>
  <si>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</si>
  <si>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</si>
  <si>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</si>
  <si>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</si>
  <si>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</si>
  <si>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</si>
  <si>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</si>
  <si>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</si>
  <si>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</si>
  <si>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</si>
  <si>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</si>
  <si>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</si>
  <si>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</si>
  <si>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</si>
  <si>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</si>
  <si>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</si>
  <si>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</si>
  <si>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</si>
  <si>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</si>
  <si>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</si>
  <si>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</si>
  <si>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</si>
  <si>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</si>
  <si>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</si>
  <si>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</si>
  <si>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</si>
  <si>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</si>
  <si>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</si>
  <si>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</si>
  <si>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</si>
  <si>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</si>
  <si>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</si>
  <si>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</si>
  <si>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</si>
  <si>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</si>
  <si>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</si>
  <si>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</si>
  <si>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</si>
  <si>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</si>
  <si>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</si>
  <si>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</si>
  <si>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</si>
  <si>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</si>
  <si>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</si>
  <si>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</si>
  <si>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</si>
  <si>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</si>
  <si>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</si>
  <si>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</si>
  <si>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</si>
  <si>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</si>
  <si>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</si>
  <si>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</si>
  <si>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</si>
  <si>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</si>
  <si>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</si>
  <si>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</si>
  <si>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</si>
  <si>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</si>
  <si>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</si>
  <si>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</si>
  <si>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</si>
  <si>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</si>
  <si>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</si>
  <si>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</si>
  <si>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</si>
  <si>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</si>
  <si>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</si>
  <si>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</si>
  <si>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</si>
  <si>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</si>
  <si>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</si>
  <si>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</si>
  <si>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</si>
  <si>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</si>
  <si>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</si>
  <si>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</si>
  <si>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</si>
  <si>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</si>
  <si>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</si>
  <si>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</si>
  <si>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</si>
  <si>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</si>
  <si>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</si>
  <si>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</si>
  <si>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</si>
  <si>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</si>
  <si>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</si>
  <si>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</si>
  <si>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</si>
  <si>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</si>
  <si>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</si>
  <si>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</si>
  <si>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</si>
  <si>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</si>
  <si>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</si>
  <si>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</si>
  <si>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</si>
  <si>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</si>
  <si>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</si>
  <si>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</si>
  <si>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</si>
  <si>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</si>
  <si>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</si>
  <si>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</si>
  <si>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</si>
  <si>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</si>
  <si>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</si>
  <si>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</si>
  <si>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</si>
  <si>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</si>
  <si>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</si>
  <si>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</si>
  <si>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</si>
  <si>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</si>
  <si>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</si>
  <si>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</si>
  <si>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</si>
  <si>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</si>
  <si>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</si>
  <si>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</si>
  <si>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</si>
  <si>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</si>
  <si>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</si>
  <si>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</si>
  <si>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</si>
  <si>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</si>
  <si>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</si>
  <si>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</si>
  <si>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</si>
  <si>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</si>
  <si>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</si>
  <si>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</si>
  <si>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</si>
  <si>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</si>
  <si>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</si>
  <si>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</si>
  <si>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</si>
  <si>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</si>
  <si>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</si>
  <si>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</si>
  <si>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</si>
  <si>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</si>
  <si>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</si>
  <si>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</si>
  <si>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</si>
  <si>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</si>
  <si>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</si>
  <si>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</si>
  <si>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</si>
  <si>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</si>
  <si>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</si>
  <si>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</si>
  <si>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</si>
  <si>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</si>
  <si>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</si>
  <si>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</si>
  <si>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</si>
  <si>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</si>
  <si>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</si>
  <si>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</si>
  <si>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</si>
  <si>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</si>
  <si>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</si>
  <si>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</si>
  <si>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</si>
  <si>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</si>
  <si>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</si>
  <si>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</si>
  <si>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</si>
  <si>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</si>
  <si>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</si>
  <si>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</si>
  <si>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</si>
  <si>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</si>
  <si>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</si>
  <si>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</si>
  <si>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</si>
  <si>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</si>
  <si>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</si>
  <si>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</si>
  <si>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</si>
  <si>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</si>
  <si>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</si>
  <si>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</si>
  <si>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</si>
  <si>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</si>
  <si>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</si>
  <si>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</si>
  <si>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</si>
  <si>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</si>
  <si>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</si>
  <si>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</si>
  <si>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</si>
  <si>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</si>
  <si>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</si>
  <si>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</si>
  <si>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</si>
  <si>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</si>
  <si>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</si>
  <si>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</si>
  <si>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</si>
  <si>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</si>
  <si>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</si>
  <si>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</si>
  <si>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</si>
  <si>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</si>
  <si>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</si>
  <si>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</si>
  <si>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</si>
  <si>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</si>
  <si>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</si>
  <si>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</si>
  <si>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</si>
  <si>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</si>
  <si>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</si>
  <si>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</si>
  <si>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</si>
  <si>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</si>
  <si>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</si>
  <si>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</si>
  <si>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</si>
  <si>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</si>
  <si>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</si>
  <si>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</si>
  <si>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</si>
  <si>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</si>
  <si>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</si>
  <si>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</si>
  <si>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</si>
  <si>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</si>
  <si>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</si>
  <si>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</si>
  <si>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</si>
  <si>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</si>
  <si>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</si>
  <si>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</si>
  <si>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</si>
  <si>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</si>
  <si>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</si>
  <si>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</si>
  <si>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</si>
  <si>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</si>
  <si>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</si>
  <si>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</si>
  <si>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</si>
  <si>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</si>
  <si>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</si>
  <si>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</si>
  <si>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</si>
  <si>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</si>
  <si>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</si>
  <si>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</si>
  <si>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</si>
  <si>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</si>
  <si>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</si>
  <si>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</si>
  <si>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</si>
  <si>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</si>
  <si>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</si>
  <si>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</si>
  <si>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</si>
  <si>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</si>
  <si>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</si>
  <si>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</si>
  <si>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</si>
  <si>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</si>
  <si>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</si>
  <si>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</si>
  <si>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</si>
  <si>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</si>
  <si>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</si>
  <si>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</si>
  <si>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</si>
  <si>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</si>
  <si>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</si>
  <si>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</si>
  <si>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</si>
  <si>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</si>
  <si>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</si>
  <si>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</si>
  <si>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</si>
  <si>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</si>
  <si>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</si>
  <si>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</si>
  <si>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</si>
  <si>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</si>
  <si>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</si>
  <si>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</si>
  <si>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</si>
  <si>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</si>
  <si>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</si>
  <si>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</si>
  <si>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</si>
  <si>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</si>
  <si>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</si>
  <si>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</si>
  <si>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</si>
  <si>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</si>
  <si>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</si>
  <si>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</si>
  <si>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</si>
  <si>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</si>
  <si>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</si>
  <si>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</si>
  <si>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</si>
  <si>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</si>
  <si>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</si>
  <si>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</si>
  <si>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</si>
  <si>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</si>
  <si>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</si>
  <si>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</si>
  <si>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</si>
  <si>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</si>
  <si>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</si>
  <si>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</si>
  <si>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</si>
  <si>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</si>
  <si>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</si>
  <si>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</si>
  <si>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</si>
  <si>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</si>
  <si>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</si>
  <si>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</si>
  <si>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</si>
  <si>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</si>
  <si>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</si>
  <si>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</si>
  <si>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</si>
  <si>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</si>
  <si>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</si>
  <si>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</si>
  <si>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</si>
  <si>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</si>
  <si>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</si>
  <si>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</si>
  <si>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</si>
  <si>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</si>
  <si>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</si>
  <si>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</si>
  <si>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</si>
  <si>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</si>
  <si>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</si>
  <si>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</si>
  <si>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</si>
  <si>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</si>
  <si>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</si>
  <si>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</si>
  <si>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</si>
  <si>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</si>
  <si>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</si>
  <si>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</si>
  <si>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</si>
  <si>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</si>
  <si>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</si>
  <si>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</si>
  <si>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</si>
  <si>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</si>
  <si>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</si>
  <si>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</si>
  <si>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</si>
  <si>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</si>
  <si>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</si>
  <si>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</si>
  <si>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</si>
  <si>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</si>
  <si>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</si>
  <si>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</si>
  <si>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</si>
  <si>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</si>
  <si>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</si>
  <si>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</si>
  <si>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</si>
  <si>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</si>
  <si>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</si>
  <si>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</si>
  <si>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</si>
  <si>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</si>
  <si>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</si>
  <si>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</si>
  <si>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</si>
  <si>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</si>
  <si>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</si>
  <si>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</si>
  <si>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</si>
  <si>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</si>
  <si>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</si>
  <si>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</si>
  <si>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</si>
  <si>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</si>
  <si>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</si>
  <si>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</si>
  <si>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</si>
  <si>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</si>
  <si>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</si>
  <si>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</si>
  <si>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</si>
  <si>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</si>
  <si>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</si>
  <si>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</si>
  <si>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</si>
  <si>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</si>
  <si>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</si>
  <si>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</si>
  <si>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</si>
  <si>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</si>
  <si>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</si>
  <si>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</si>
  <si>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</si>
  <si>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</si>
  <si>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</si>
  <si>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</si>
  <si>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</si>
  <si>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</si>
  <si>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</si>
  <si>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</si>
  <si>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</si>
  <si>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</si>
  <si>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</si>
  <si>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</si>
  <si>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</si>
  <si>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</si>
  <si>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</si>
  <si>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</si>
  <si>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</si>
  <si>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</si>
  <si>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</si>
  <si>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</si>
  <si>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</si>
  <si>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</si>
  <si>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</si>
  <si>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</si>
  <si>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</si>
  <si>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</si>
  <si>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</si>
  <si>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</si>
  <si>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</si>
  <si>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</si>
  <si>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</si>
  <si>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</si>
  <si>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</si>
  <si>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</si>
  <si>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</si>
  <si>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</si>
  <si>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</si>
  <si>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</si>
  <si>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</si>
  <si>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</si>
  <si>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</si>
  <si>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</si>
  <si>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</si>
  <si>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</si>
  <si>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</si>
  <si>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</si>
  <si>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</si>
  <si>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</si>
  <si>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</si>
  <si>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</si>
  <si>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</si>
  <si>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</si>
  <si>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</si>
  <si>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</si>
  <si>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</si>
  <si>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</si>
  <si>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</si>
  <si>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</si>
  <si>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</si>
  <si>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</si>
  <si>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</si>
  <si>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</si>
  <si>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</si>
  <si>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</si>
  <si>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</si>
  <si>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</si>
  <si>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</si>
  <si>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</si>
  <si>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</si>
  <si>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</si>
  <si>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</si>
  <si>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</si>
  <si>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</si>
  <si>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</si>
  <si>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</si>
  <si>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</si>
  <si>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</si>
  <si>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</si>
  <si>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</si>
  <si>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</si>
  <si>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</si>
  <si>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</si>
  <si>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</si>
  <si>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</si>
  <si>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</si>
  <si>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</si>
  <si>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</si>
  <si>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</si>
  <si>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</si>
  <si>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</si>
  <si>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</si>
  <si>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</si>
  <si>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</si>
  <si>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</si>
  <si>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</si>
  <si>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</si>
  <si>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</si>
  <si>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</si>
  <si>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</si>
  <si>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</si>
  <si>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</si>
  <si>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</si>
  <si>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</si>
  <si>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</si>
  <si>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</si>
  <si>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</si>
  <si>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</si>
  <si>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</si>
  <si>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</si>
  <si>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</si>
  <si>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</si>
  <si>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</si>
  <si>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</si>
  <si>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</si>
  <si>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</si>
  <si>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</si>
  <si>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</si>
  <si>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</si>
  <si>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</si>
  <si>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</si>
  <si>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</si>
  <si>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</si>
  <si>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</si>
  <si>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</si>
  <si>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</si>
  <si>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</si>
  <si>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</si>
  <si>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</si>
  <si>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</si>
  <si>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</si>
  <si>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</si>
  <si>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</si>
  <si>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</si>
  <si>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</si>
  <si>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</si>
  <si>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</si>
  <si>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</si>
  <si>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</si>
  <si>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</si>
  <si>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</si>
  <si>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</si>
  <si>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</si>
  <si>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</si>
  <si>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</si>
  <si>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</si>
  <si>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</si>
  <si>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</si>
  <si>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</si>
  <si>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</si>
  <si>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</si>
  <si>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</si>
  <si>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</si>
  <si>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</si>
  <si>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</si>
  <si>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</si>
  <si>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</si>
  <si>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</si>
  <si>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</si>
  <si>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</si>
  <si>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</si>
  <si>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</si>
  <si>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</si>
  <si>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</si>
  <si>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</si>
  <si>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</si>
  <si>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</si>
  <si>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</si>
  <si>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</si>
  <si>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</si>
  <si>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</si>
  <si>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</si>
  <si>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</si>
  <si>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</si>
  <si>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</si>
  <si>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</si>
  <si>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</si>
  <si>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</si>
  <si>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</si>
  <si>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</si>
  <si>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</si>
  <si>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</si>
  <si>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</si>
  <si>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</si>
  <si>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</si>
  <si>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</si>
  <si>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</si>
  <si>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</si>
  <si>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</si>
  <si>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</si>
  <si>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</si>
  <si>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</si>
  <si>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</si>
  <si>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</si>
  <si>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</si>
  <si>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</si>
  <si>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</si>
  <si>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</si>
  <si>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</si>
  <si>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</si>
  <si>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</si>
  <si>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</si>
  <si>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</si>
  <si>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</si>
  <si>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</si>
  <si>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</si>
  <si>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</si>
  <si>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</si>
  <si>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</si>
  <si>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</si>
  <si>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</si>
  <si>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</si>
  <si>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</si>
  <si>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</si>
  <si>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</si>
  <si>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</si>
  <si>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</si>
  <si>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</si>
  <si>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</si>
  <si>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</si>
  <si>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</si>
  <si>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</si>
  <si>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</si>
  <si>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</si>
  <si>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</si>
  <si>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</si>
  <si>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</si>
  <si>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</si>
  <si>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</si>
  <si>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</si>
  <si>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</si>
  <si>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</si>
  <si>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</si>
  <si>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</si>
  <si>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</si>
  <si>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</si>
  <si>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</si>
  <si>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</si>
  <si>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</si>
  <si>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</si>
  <si>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</si>
  <si>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</si>
  <si>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</si>
  <si>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</si>
  <si>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</si>
  <si>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</si>
  <si>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</si>
  <si>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</si>
  <si>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</si>
  <si>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</si>
  <si>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</si>
  <si>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</si>
  <si>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</si>
  <si>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</si>
  <si>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</si>
  <si>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</si>
  <si>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</si>
  <si>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</si>
  <si>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</si>
  <si>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</si>
  <si>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</si>
  <si>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</si>
  <si>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</si>
  <si>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</si>
  <si>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</si>
  <si>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</si>
  <si>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</si>
  <si>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</si>
  <si>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</si>
  <si>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</si>
  <si>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</si>
  <si>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</si>
  <si>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</si>
  <si>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</si>
  <si>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</si>
  <si>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</si>
  <si>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</si>
  <si>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</si>
  <si>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</si>
  <si>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</si>
  <si>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</si>
  <si>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</si>
  <si>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</si>
  <si>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</si>
  <si>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</si>
  <si>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</si>
  <si>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</si>
  <si>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</si>
  <si>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</si>
  <si>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</si>
  <si>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</si>
  <si>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</si>
  <si>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</si>
  <si>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</si>
  <si>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</si>
  <si>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</si>
  <si>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</si>
  <si>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</si>
  <si>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</si>
  <si>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</si>
  <si>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</si>
  <si>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</si>
  <si>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</si>
  <si>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</si>
  <si>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</si>
  <si>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</si>
  <si>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</si>
  <si>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</si>
  <si>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</si>
  <si>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</si>
  <si>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</si>
  <si>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</si>
  <si>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</si>
  <si>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</si>
  <si>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</si>
  <si>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</si>
  <si>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</si>
  <si>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</si>
  <si>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</si>
  <si>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</si>
  <si>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</si>
  <si>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</si>
  <si>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</si>
  <si>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</si>
  <si>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</si>
  <si>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</si>
  <si>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</si>
  <si>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</si>
  <si>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</si>
  <si>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</si>
  <si>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</si>
  <si>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</si>
  <si>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</si>
  <si>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</si>
  <si>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</si>
  <si>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</si>
  <si>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</si>
  <si>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</si>
  <si>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</si>
  <si>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</si>
  <si>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</si>
  <si>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</si>
  <si>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</si>
  <si>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</si>
  <si>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</si>
  <si>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</si>
  <si>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</si>
  <si>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</si>
  <si>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</si>
  <si>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</si>
  <si>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</si>
  <si>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</si>
  <si>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</si>
  <si>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</si>
  <si>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</si>
  <si>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</si>
  <si>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</si>
  <si>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</si>
  <si>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</si>
  <si>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</si>
  <si>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</si>
  <si>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</si>
  <si>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</si>
  <si>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</si>
  <si>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</si>
  <si>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</si>
  <si>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</si>
  <si>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</si>
  <si>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</si>
  <si>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</si>
  <si>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</si>
  <si>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</si>
  <si>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</si>
  <si>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</si>
  <si>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</si>
  <si>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</si>
  <si>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</si>
  <si>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</si>
  <si>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</si>
  <si>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</si>
  <si>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</si>
  <si>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</si>
  <si>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</si>
  <si>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</si>
  <si>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</si>
  <si>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</si>
  <si>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</si>
  <si>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</si>
  <si>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</si>
  <si>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</si>
  <si>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</si>
  <si>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</si>
  <si>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</si>
  <si>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</si>
  <si>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</si>
  <si>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</si>
  <si>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</si>
  <si>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</si>
  <si>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</si>
  <si>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</si>
  <si>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</si>
  <si>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</si>
  <si>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</si>
  <si>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</si>
  <si>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</si>
  <si>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</si>
  <si>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</si>
  <si>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</si>
  <si>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</si>
  <si>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</si>
  <si>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</si>
  <si>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</si>
  <si>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</si>
  <si>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</si>
  <si>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</si>
  <si>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</si>
  <si>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</si>
  <si>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</si>
  <si>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</si>
  <si>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</si>
  <si>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</si>
  <si>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</si>
  <si>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</si>
  <si>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</si>
  <si>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</si>
  <si>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</si>
  <si>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</si>
  <si>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</si>
  <si>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</si>
  <si>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</si>
  <si>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</si>
  <si>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</si>
  <si>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</si>
  <si>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</si>
  <si>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</si>
  <si>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</si>
  <si>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</si>
  <si>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</si>
  <si>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</si>
  <si>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</si>
  <si>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</si>
  <si>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</si>
  <si>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</si>
  <si>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</si>
  <si>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</si>
  <si>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</si>
  <si>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</si>
  <si>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</si>
  <si>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</si>
  <si>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</si>
  <si>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</si>
  <si>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</si>
  <si>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</si>
  <si>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</si>
  <si>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</si>
  <si>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</si>
  <si>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</si>
  <si>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</si>
  <si>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</si>
  <si>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</si>
  <si>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</si>
  <si>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</si>
  <si>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</si>
  <si>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</si>
  <si>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</si>
  <si>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</si>
  <si>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</si>
  <si>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</si>
  <si>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</si>
  <si>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</si>
  <si>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</si>
  <si>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</si>
  <si>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</si>
  <si>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</si>
  <si>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</si>
  <si>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</si>
  <si>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</si>
  <si>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</si>
  <si>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</si>
  <si>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</si>
  <si>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</si>
  <si>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</si>
  <si>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</si>
  <si>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</si>
  <si>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</si>
  <si>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</si>
  <si>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</si>
  <si>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</si>
  <si>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</si>
  <si>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</si>
  <si>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</si>
  <si>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</si>
  <si>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</si>
  <si>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</si>
  <si>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</si>
  <si>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</si>
  <si>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</si>
  <si>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</si>
  <si>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</si>
  <si>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</si>
  <si>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</si>
  <si>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</si>
  <si>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</si>
  <si>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</si>
  <si>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</si>
  <si>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</si>
  <si>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</si>
  <si>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</si>
  <si>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</si>
  <si>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</si>
  <si>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</si>
  <si>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</si>
  <si>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</si>
  <si>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</si>
  <si>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</si>
  <si>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</si>
  <si>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</si>
  <si>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</si>
  <si>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</si>
  <si>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</si>
  <si>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</si>
  <si>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</si>
  <si>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</si>
  <si>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</si>
  <si>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</si>
  <si>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</si>
  <si>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</si>
  <si>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</si>
  <si>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</si>
  <si>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</si>
  <si>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</si>
  <si>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</si>
  <si>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</si>
  <si>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</si>
  <si>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</si>
  <si>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</si>
  <si>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</si>
  <si>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</si>
  <si>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</si>
  <si>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</si>
  <si>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</si>
  <si>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</si>
  <si>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</si>
  <si>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</si>
  <si>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</si>
  <si>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</si>
  <si>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</si>
  <si>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</si>
  <si>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</si>
  <si>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</si>
  <si>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</si>
  <si>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</si>
  <si>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</si>
  <si>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</si>
  <si>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</si>
  <si>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</si>
  <si>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</si>
  <si>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</si>
  <si>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</si>
  <si>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</si>
  <si>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</si>
  <si>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</si>
  <si>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</si>
  <si>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</si>
  <si>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</si>
  <si>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</si>
  <si>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</si>
  <si>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</si>
  <si>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</si>
  <si>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</si>
  <si>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</si>
  <si>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</si>
  <si>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</si>
  <si>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</si>
  <si>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</si>
  <si>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</si>
  <si>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</si>
  <si>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</si>
  <si>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</si>
  <si>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</si>
  <si>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</si>
  <si>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</si>
  <si>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</si>
  <si>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</si>
  <si>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</si>
  <si>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</si>
  <si>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</si>
  <si>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</si>
  <si>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</si>
  <si>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</si>
  <si>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</si>
  <si>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</si>
  <si>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</si>
  <si>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</si>
  <si>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</si>
  <si>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</si>
  <si>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</si>
  <si>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</si>
  <si>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</si>
  <si>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</si>
  <si>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</si>
  <si>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</si>
  <si>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</si>
  <si>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</si>
  <si>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</si>
  <si>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</si>
  <si>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</si>
  <si>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</si>
  <si>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</si>
  <si>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</si>
  <si>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</si>
  <si>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</si>
  <si>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</si>
  <si>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</si>
  <si>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</si>
  <si>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</si>
  <si>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</si>
  <si>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</si>
  <si>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</si>
  <si>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</si>
  <si>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</si>
  <si>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</si>
  <si>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</si>
  <si>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</si>
  <si>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</si>
  <si>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</si>
  <si>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</si>
  <si>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</si>
  <si>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</si>
  <si>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</si>
  <si>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</si>
  <si>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</si>
  <si>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</si>
  <si>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</si>
  <si>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</si>
  <si>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</si>
  <si>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</si>
  <si>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</si>
  <si>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</si>
  <si>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</si>
  <si>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</si>
  <si>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</si>
  <si>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</si>
  <si>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</si>
  <si>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</si>
  <si>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</si>
  <si>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</si>
  <si>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</si>
  <si>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</si>
  <si>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</si>
  <si>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</si>
  <si>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</si>
  <si>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</si>
  <si>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</si>
  <si>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</si>
  <si>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</si>
  <si>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</si>
  <si>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</si>
  <si>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</si>
  <si>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</si>
  <si>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</si>
  <si>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</si>
  <si>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</si>
  <si>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</si>
  <si>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</si>
  <si>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</si>
  <si>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</si>
  <si>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</si>
  <si>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</si>
  <si>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</si>
  <si>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</si>
  <si>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</si>
  <si>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</si>
  <si>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</si>
  <si>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</si>
  <si>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</si>
  <si>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</si>
  <si>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</si>
  <si>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</si>
  <si>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</si>
  <si>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</si>
  <si>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</si>
  <si>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</si>
  <si>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</si>
  <si>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</si>
  <si>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</si>
  <si>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</si>
  <si>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</si>
  <si>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</si>
  <si>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</si>
  <si>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</si>
  <si>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</si>
  <si>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</si>
  <si>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</si>
  <si>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</si>
  <si>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</si>
  <si>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</si>
  <si>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</si>
  <si>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</si>
  <si>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</si>
  <si>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</si>
  <si>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</si>
  <si>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</si>
  <si>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</si>
  <si>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</si>
  <si>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</si>
  <si>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</si>
  <si>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</si>
  <si>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</si>
  <si>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</si>
  <si>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</si>
  <si>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</si>
  <si>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</si>
  <si>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</si>
  <si>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</si>
  <si>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</si>
  <si>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</si>
  <si>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</si>
  <si>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</si>
  <si>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</si>
  <si>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</si>
  <si>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</si>
  <si>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</si>
  <si>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</si>
  <si>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</si>
  <si>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</si>
  <si>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</si>
  <si>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</si>
  <si>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</si>
  <si>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</si>
  <si>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</si>
  <si>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</si>
  <si>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</si>
  <si>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</si>
  <si>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</si>
  <si>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</si>
  <si>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</si>
  <si>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</si>
  <si>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</si>
  <si>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</si>
  <si>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</si>
  <si>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</si>
  <si>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</si>
  <si>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</si>
  <si>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</si>
  <si>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</si>
  <si>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</si>
  <si>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</si>
  <si>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</si>
  <si>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</si>
  <si>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</si>
  <si>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</si>
  <si>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</si>
  <si>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</si>
  <si>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</si>
  <si>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</si>
  <si>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</si>
  <si>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</si>
  <si>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</si>
  <si>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</si>
  <si>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</si>
  <si>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</si>
  <si>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</si>
  <si>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</si>
  <si>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</si>
  <si>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</si>
  <si>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</si>
  <si>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</si>
  <si>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</si>
  <si>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</si>
  <si>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</si>
  <si>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</si>
  <si>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</si>
  <si>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</si>
  <si>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</si>
  <si>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</si>
  <si>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</si>
  <si>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</si>
  <si>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</si>
  <si>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</si>
  <si>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</si>
  <si>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</si>
  <si>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</si>
  <si>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</si>
  <si>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</si>
  <si>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</si>
  <si>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</si>
  <si>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</si>
  <si>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</si>
  <si>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</si>
  <si>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</si>
  <si>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</si>
  <si>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</si>
  <si>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</si>
  <si>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</si>
  <si>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</si>
  <si>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</si>
  <si>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</si>
  <si>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</si>
  <si>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</si>
  <si>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</si>
  <si>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</si>
  <si>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</si>
  <si>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</si>
  <si>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</si>
  <si>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</si>
  <si>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</si>
  <si>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</si>
  <si>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</si>
  <si>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</si>
  <si>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</si>
  <si>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</si>
  <si>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</si>
  <si>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</si>
  <si>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</si>
  <si>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</si>
  <si>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</si>
  <si>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</si>
  <si>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</si>
  <si>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</si>
  <si>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</si>
  <si>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</si>
  <si>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</si>
  <si>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</si>
  <si>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</si>
  <si>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</si>
  <si>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</si>
  <si>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</si>
  <si>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</si>
  <si>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</si>
  <si>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</si>
  <si>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</si>
  <si>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</si>
  <si>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</si>
  <si>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</si>
  <si>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</si>
  <si>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</si>
  <si>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</si>
  <si>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</si>
  <si>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</si>
  <si>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</si>
  <si>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</si>
  <si>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</si>
  <si>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</si>
  <si>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</si>
  <si>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</si>
  <si>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</si>
  <si>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</si>
  <si>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</si>
  <si>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</si>
  <si>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</si>
  <si>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</si>
  <si>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</si>
  <si>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</si>
  <si>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</si>
  <si>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</si>
  <si>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</si>
  <si>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</si>
  <si>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</si>
  <si>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</si>
  <si>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</si>
  <si>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</si>
  <si>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</si>
  <si>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</si>
  <si>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</si>
  <si>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</si>
  <si>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</si>
  <si>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</si>
  <si>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</si>
  <si>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</si>
  <si>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</si>
  <si>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</si>
  <si>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</si>
  <si>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</si>
  <si>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</si>
  <si>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</si>
  <si>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</si>
  <si>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</si>
  <si>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</si>
  <si>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</si>
  <si>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</si>
  <si>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</si>
  <si>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</si>
  <si>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</si>
  <si>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</si>
  <si>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</si>
  <si>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</si>
  <si>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</si>
  <si>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</si>
  <si>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</si>
  <si>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</si>
  <si>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</si>
  <si>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</si>
  <si>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</si>
  <si>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</si>
  <si>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</si>
  <si>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</si>
  <si>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</si>
  <si>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</si>
  <si>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</si>
  <si>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</si>
  <si>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</si>
  <si>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</si>
  <si>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</si>
  <si>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</si>
  <si>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</si>
  <si>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</si>
  <si>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</si>
  <si>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</si>
  <si>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</si>
  <si>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</si>
  <si>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</si>
  <si>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</si>
  <si>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</si>
  <si>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</si>
  <si>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</si>
  <si>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</si>
  <si>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</si>
  <si>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</si>
  <si>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</si>
  <si>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</si>
  <si>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</si>
  <si>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</si>
  <si>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</si>
  <si>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</si>
  <si>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</si>
  <si>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</si>
  <si>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</si>
  <si>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</si>
  <si>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</si>
  <si>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</si>
  <si>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</si>
  <si>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</si>
  <si>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</si>
  <si>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</si>
  <si>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</si>
  <si>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</si>
  <si>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</si>
  <si>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</si>
  <si>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</si>
  <si>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</si>
  <si>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</si>
  <si>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</si>
  <si>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</si>
  <si>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</si>
  <si>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</si>
  <si>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</si>
  <si>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</si>
  <si>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</si>
  <si>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</si>
  <si>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</si>
  <si>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</si>
  <si>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</si>
  <si>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</si>
  <si>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</si>
  <si>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</si>
  <si>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</si>
  <si>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</si>
  <si>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</si>
  <si>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</si>
  <si>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</si>
  <si>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</si>
  <si>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</si>
  <si>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</si>
  <si>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</si>
  <si>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</si>
  <si>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</si>
  <si>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</si>
  <si>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</si>
  <si>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</si>
  <si>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</si>
  <si>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</si>
  <si>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</si>
  <si>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</si>
  <si>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</si>
  <si>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</si>
  <si>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</si>
  <si>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</si>
  <si>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</si>
  <si>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</si>
  <si>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</si>
  <si>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</si>
  <si>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</si>
  <si>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</si>
  <si>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</si>
  <si>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</si>
  <si>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</si>
  <si>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</si>
  <si>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</si>
  <si>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</si>
  <si>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</si>
  <si>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</si>
  <si>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</si>
  <si>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</si>
  <si>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</si>
  <si>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</si>
  <si>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</si>
  <si>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</si>
  <si>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</si>
  <si>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</si>
  <si>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</si>
  <si>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</si>
  <si>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</si>
  <si>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</si>
  <si>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</si>
  <si>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</si>
  <si>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</si>
  <si>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</si>
  <si>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</si>
  <si>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</si>
  <si>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</si>
  <si>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</si>
  <si>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</si>
  <si>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</si>
  <si>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</si>
  <si>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</si>
  <si>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</si>
  <si>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</si>
  <si>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</si>
  <si>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</si>
  <si>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</si>
  <si>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</si>
  <si>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</si>
  <si>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</si>
  <si>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</si>
  <si>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</si>
  <si>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</si>
  <si>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</si>
  <si>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</si>
  <si>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</si>
  <si>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</si>
  <si>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</si>
  <si>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</si>
  <si>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</si>
  <si>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</si>
  <si>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</si>
  <si>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</si>
  <si>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</si>
  <si>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</si>
  <si>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</si>
  <si>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</si>
  <si>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</si>
  <si>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</si>
  <si>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</si>
  <si>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</si>
  <si>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</si>
  <si>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</si>
  <si>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</si>
  <si>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</si>
  <si>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</si>
  <si>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</si>
  <si>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</si>
  <si>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</si>
  <si>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</si>
  <si>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</si>
  <si>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</si>
  <si>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</si>
  <si>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</si>
  <si>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</si>
  <si>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</si>
  <si>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</si>
  <si>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</si>
  <si>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</si>
  <si>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</si>
  <si>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</si>
  <si>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</si>
  <si>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</si>
  <si>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</si>
  <si>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</si>
  <si>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</si>
  <si>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</si>
  <si>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</si>
  <si>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</si>
  <si>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</si>
  <si>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</si>
  <si>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</si>
  <si>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</si>
  <si>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</si>
  <si>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</si>
  <si>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</si>
  <si>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</si>
  <si>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</si>
  <si>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</si>
  <si>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</si>
  <si>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</si>
  <si>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</si>
  <si>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</si>
  <si>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</si>
  <si>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</si>
  <si>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</si>
  <si>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</si>
  <si>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</si>
  <si>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</si>
  <si>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</si>
  <si>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</si>
  <si>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</si>
  <si>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</si>
  <si>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</si>
  <si>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</si>
  <si>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</si>
  <si>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</si>
  <si>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</si>
  <si>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</si>
  <si>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</si>
  <si>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</si>
  <si>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</si>
  <si>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</si>
  <si>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</si>
  <si>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</si>
  <si>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</si>
  <si>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</si>
  <si>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</si>
  <si>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</si>
  <si>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</si>
  <si>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</si>
  <si>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</si>
  <si>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</si>
  <si>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</si>
  <si>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</si>
  <si>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</si>
  <si>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</si>
  <si>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</si>
  <si>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</si>
  <si>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</si>
  <si>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</si>
  <si>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</si>
  <si>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</si>
  <si>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</si>
  <si>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</si>
  <si>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</si>
  <si>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</si>
  <si>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</si>
  <si>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</si>
  <si>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</si>
  <si>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</si>
  <si>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</si>
  <si>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</si>
  <si>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</si>
  <si>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</si>
  <si>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</si>
  <si>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</si>
  <si>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</si>
  <si>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</si>
  <si>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</si>
  <si>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</si>
  <si>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</si>
  <si>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</si>
  <si>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</si>
  <si>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</si>
  <si>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</si>
  <si>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</si>
  <si>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</si>
  <si>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</si>
  <si>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</si>
  <si>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</si>
  <si>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</si>
  <si>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</si>
  <si>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</si>
  <si>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</si>
  <si>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</si>
  <si>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</si>
  <si>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</si>
  <si>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</si>
  <si>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</si>
  <si>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</si>
  <si>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</si>
  <si>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</si>
  <si>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</si>
  <si>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</si>
  <si>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</si>
  <si>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</si>
  <si>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</si>
  <si>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</si>
  <si>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</si>
  <si>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</si>
  <si>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</si>
  <si>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</si>
  <si>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</si>
  <si>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</si>
  <si>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</si>
  <si>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</si>
  <si>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</si>
  <si>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</si>
  <si>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</si>
  <si>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</si>
  <si>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</si>
  <si>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</si>
  <si>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</si>
  <si>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</si>
  <si>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</si>
  <si>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</si>
  <si>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</si>
  <si>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</si>
  <si>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</si>
  <si>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</si>
  <si>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</si>
  <si>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</si>
  <si>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</si>
  <si>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</si>
  <si>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</si>
  <si>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</si>
  <si>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</si>
  <si>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</si>
  <si>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</si>
  <si>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</si>
  <si>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</si>
  <si>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</si>
  <si>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</si>
  <si>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</si>
  <si>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</si>
  <si>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</si>
  <si>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</si>
  <si>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</si>
  <si>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</si>
  <si>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</si>
  <si>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</si>
  <si>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</si>
  <si>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</si>
  <si>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</si>
  <si>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</si>
  <si>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</si>
  <si>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</si>
  <si>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</si>
  <si>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</si>
  <si>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</si>
  <si>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</si>
  <si>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</si>
  <si>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</si>
  <si>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</si>
  <si>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</si>
  <si>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</si>
  <si>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</si>
  <si>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</si>
  <si>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</si>
  <si>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</si>
  <si>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</si>
  <si>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</si>
  <si>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</si>
  <si>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</si>
  <si>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</si>
  <si>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</si>
  <si>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</si>
  <si>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</si>
  <si>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</si>
  <si>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</si>
  <si>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</si>
  <si>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</si>
  <si>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</si>
  <si>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</si>
  <si>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</si>
  <si>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</si>
  <si>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</si>
  <si>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</si>
  <si>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</si>
  <si>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</si>
  <si>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</si>
  <si>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</si>
  <si>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</si>
  <si>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</si>
  <si>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</si>
  <si>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</si>
  <si>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</si>
  <si>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</si>
  <si>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</si>
  <si>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</si>
  <si>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</si>
  <si>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</si>
  <si>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</si>
  <si>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</si>
  <si>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</si>
  <si>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</si>
  <si>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</si>
  <si>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</si>
  <si>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</si>
  <si>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</si>
  <si>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</si>
  <si>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</si>
  <si>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</si>
  <si>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</si>
  <si>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</si>
  <si>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</si>
  <si>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</si>
  <si>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</si>
  <si>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</si>
  <si>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</si>
  <si>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</si>
  <si>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</si>
  <si>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</si>
  <si>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</si>
  <si>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</si>
  <si>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</si>
  <si>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</si>
  <si>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</si>
  <si>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</si>
  <si>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</si>
  <si>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</si>
  <si>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</si>
  <si>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</si>
  <si>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</si>
  <si>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</si>
  <si>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</si>
  <si>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</si>
  <si>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</si>
  <si>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</si>
  <si>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</si>
  <si>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</si>
  <si>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</si>
  <si>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</si>
  <si>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</si>
  <si>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</si>
  <si>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</si>
  <si>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</si>
  <si>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</si>
  <si>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</si>
  <si>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</si>
  <si>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</si>
  <si>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</si>
  <si>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</si>
  <si>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</si>
  <si>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</si>
  <si>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</si>
  <si>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</si>
  <si>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</si>
  <si>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</si>
  <si>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</si>
  <si>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</si>
  <si>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</si>
  <si>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</si>
  <si>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</si>
  <si>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</si>
  <si>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</si>
  <si>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</si>
  <si>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</si>
  <si>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</si>
  <si>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</si>
  <si>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</si>
  <si>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</si>
  <si>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</si>
  <si>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</si>
  <si>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</si>
  <si>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</si>
  <si>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</si>
  <si>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</si>
  <si>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</si>
  <si>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</si>
  <si>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</si>
  <si>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</si>
  <si>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</si>
  <si>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</si>
  <si>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</si>
  <si>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</si>
  <si>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</si>
  <si>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</si>
  <si>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</si>
  <si>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</si>
  <si>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</si>
  <si>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</si>
  <si>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</si>
  <si>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</si>
  <si>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</si>
  <si>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</si>
  <si>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</si>
  <si>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</si>
  <si>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</si>
  <si>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</si>
  <si>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</si>
  <si>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</si>
  <si>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</si>
  <si>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</si>
  <si>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</si>
  <si>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</si>
  <si>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</si>
  <si>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</si>
  <si>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</si>
  <si>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</si>
  <si>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</si>
  <si>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</si>
  <si>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</si>
  <si>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</si>
  <si>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</si>
  <si>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</si>
  <si>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</si>
  <si>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</si>
  <si>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</si>
  <si>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</si>
  <si>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</si>
  <si>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</si>
  <si>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</si>
  <si>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</si>
  <si>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</si>
  <si>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</si>
  <si>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</si>
  <si>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</si>
  <si>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</si>
  <si>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</si>
  <si>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</si>
  <si>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</si>
  <si>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</si>
  <si>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</si>
  <si>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</si>
  <si>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</si>
  <si>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</si>
  <si>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</si>
  <si>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</si>
  <si>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</si>
  <si>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</si>
  <si>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</si>
  <si>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</si>
  <si>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</si>
  <si>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</si>
  <si>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</si>
  <si>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</si>
  <si>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</si>
  <si>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</si>
  <si>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</si>
  <si>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</si>
  <si>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</si>
  <si>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</si>
  <si>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</si>
  <si>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</si>
  <si>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</si>
  <si>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</si>
  <si>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</si>
  <si>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</si>
  <si>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</si>
  <si>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</si>
  <si>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</si>
  <si>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</si>
  <si>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</si>
  <si>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</si>
  <si>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</si>
  <si>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</si>
  <si>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</si>
  <si>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</si>
  <si>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</si>
  <si>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</si>
  <si>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</si>
  <si>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</si>
  <si>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</si>
  <si>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</si>
  <si>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</si>
  <si>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</si>
  <si>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</si>
  <si>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</si>
  <si>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</si>
  <si>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</si>
  <si>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</si>
  <si>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</si>
  <si>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</si>
  <si>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</si>
  <si>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</si>
  <si>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</si>
  <si>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</si>
  <si>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</si>
  <si>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</si>
  <si>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</si>
  <si>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</si>
  <si>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</si>
  <si>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</si>
  <si>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</si>
  <si>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</si>
  <si>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</si>
  <si>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</si>
  <si>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</si>
  <si>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</si>
  <si>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</si>
  <si>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</si>
  <si>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</si>
  <si>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</si>
  <si>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</si>
  <si>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</si>
  <si>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</si>
  <si>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</si>
  <si>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</si>
  <si>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</si>
  <si>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</si>
  <si>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</si>
  <si>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</si>
  <si>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</si>
  <si>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</si>
  <si>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</si>
  <si>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</si>
  <si>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</si>
  <si>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</si>
  <si>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</si>
  <si>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</si>
  <si>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</si>
  <si>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</si>
  <si>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</si>
  <si>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</si>
  <si>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</si>
  <si>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</si>
  <si>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</si>
  <si>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</si>
  <si>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</si>
  <si>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</si>
  <si>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</si>
  <si>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</si>
  <si>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</si>
  <si>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</si>
  <si>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</si>
  <si>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</si>
  <si>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</si>
  <si>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</si>
  <si>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</si>
  <si>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</si>
  <si>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</si>
  <si>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</si>
  <si>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</si>
  <si>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</si>
  <si>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</si>
  <si>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</si>
  <si>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</si>
  <si>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</si>
  <si>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</si>
  <si>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</si>
  <si>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</si>
  <si>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</si>
  <si>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</si>
  <si>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</si>
  <si>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</si>
  <si>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</si>
  <si>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</si>
  <si>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</si>
  <si>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</si>
  <si>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</si>
  <si>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</si>
  <si>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</si>
  <si>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</si>
  <si>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</si>
  <si>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</si>
  <si>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</si>
  <si>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</si>
  <si>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</si>
  <si>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</si>
  <si>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</si>
  <si>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</si>
  <si>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</si>
  <si>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</si>
  <si>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</si>
  <si>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</si>
  <si>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</si>
  <si>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</si>
  <si>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</si>
  <si>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</si>
  <si>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</si>
  <si>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</si>
  <si>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</si>
  <si>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</si>
  <si>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</si>
  <si>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</si>
  <si>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</si>
  <si>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</si>
  <si>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</si>
  <si>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</si>
  <si>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</si>
  <si>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</si>
  <si>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</si>
  <si>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</si>
  <si>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</si>
  <si>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</si>
  <si>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</si>
  <si>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</si>
  <si>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</si>
  <si>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</si>
  <si>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</si>
  <si>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</si>
  <si>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</si>
  <si>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</si>
  <si>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</si>
  <si>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</si>
  <si>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</si>
  <si>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</si>
  <si>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</si>
  <si>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</si>
  <si>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</si>
  <si>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</si>
  <si>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</si>
  <si>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</si>
  <si>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</si>
  <si>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</si>
  <si>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</si>
  <si>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</si>
  <si>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</si>
  <si>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</si>
  <si>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</si>
  <si>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</si>
  <si>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</si>
  <si>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</si>
  <si>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</si>
  <si>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</si>
  <si>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</si>
  <si>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</si>
  <si>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</si>
  <si>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</si>
  <si>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</si>
  <si>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</si>
  <si>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</si>
  <si>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</si>
  <si>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</si>
  <si>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</si>
  <si>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</si>
  <si>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</si>
  <si>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</si>
  <si>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</si>
  <si>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</si>
  <si>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</si>
  <si>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</si>
  <si>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</si>
  <si>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</si>
  <si>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</si>
  <si>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</si>
  <si>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</si>
  <si>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</si>
  <si>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</si>
  <si>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</si>
  <si>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</si>
  <si>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</si>
  <si>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</si>
  <si>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</si>
  <si>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</si>
  <si>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</si>
  <si>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</si>
  <si>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</si>
  <si>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</si>
  <si>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</si>
  <si>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</si>
  <si>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</si>
  <si>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</si>
  <si>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</si>
  <si>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</si>
  <si>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</si>
  <si>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</si>
  <si>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</si>
  <si>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</si>
  <si>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</si>
  <si>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</si>
  <si>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</si>
  <si>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</si>
  <si>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</si>
  <si>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</si>
  <si>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</si>
  <si>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</si>
  <si>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</si>
  <si>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</si>
  <si>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</si>
  <si>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</si>
  <si>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</si>
  <si>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</si>
  <si>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</si>
  <si>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</si>
  <si>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</si>
  <si>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</si>
  <si>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</si>
  <si>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</si>
  <si>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</si>
  <si>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</si>
  <si>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</si>
  <si>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</si>
  <si>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</si>
  <si>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</si>
  <si>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</si>
  <si>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</si>
  <si>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</si>
  <si>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</si>
  <si>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</si>
  <si>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</si>
  <si>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</si>
  <si>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</si>
  <si>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</si>
  <si>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</si>
  <si>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</si>
  <si>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</si>
  <si>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</si>
  <si>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</si>
  <si>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</si>
  <si>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</si>
  <si>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</si>
  <si>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</si>
  <si>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</si>
  <si>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</si>
  <si>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</si>
  <si>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</si>
  <si>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</si>
  <si>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</si>
  <si>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</si>
  <si>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</si>
  <si>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</si>
  <si>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</si>
  <si>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</si>
  <si>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</si>
  <si>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</si>
  <si>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</si>
  <si>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</si>
  <si>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</si>
  <si>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</si>
  <si>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</si>
  <si>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</si>
  <si>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</si>
  <si>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</si>
  <si>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</si>
  <si>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</si>
  <si>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</si>
  <si>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</si>
  <si>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</si>
  <si>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</si>
  <si>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</si>
  <si>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</si>
  <si>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</si>
  <si>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</si>
  <si>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</si>
  <si>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</si>
  <si>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</si>
  <si>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</si>
  <si>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</si>
  <si>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</si>
  <si>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</si>
  <si>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</si>
  <si>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</si>
  <si>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</si>
  <si>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</si>
  <si>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</si>
  <si>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</si>
  <si>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</si>
  <si>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</si>
  <si>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</si>
  <si>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</si>
  <si>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</si>
  <si>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</si>
  <si>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</si>
  <si>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</si>
  <si>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</si>
  <si>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</si>
  <si>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</si>
  <si>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</si>
  <si>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</si>
  <si>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</si>
  <si>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</si>
  <si>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</si>
  <si>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</si>
  <si>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</si>
  <si>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</si>
  <si>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</si>
  <si>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</si>
  <si>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</si>
  <si>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</si>
  <si>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</si>
  <si>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</si>
  <si>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</si>
  <si>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</si>
  <si>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</si>
  <si>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</si>
  <si>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</si>
  <si>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</si>
  <si>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</si>
  <si>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</si>
  <si>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</si>
  <si>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</si>
  <si>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</si>
  <si>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</si>
  <si>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</si>
  <si>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</si>
  <si>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</si>
  <si>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</si>
  <si>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</si>
  <si>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</si>
  <si>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</si>
  <si>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</si>
  <si>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</si>
  <si>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</si>
  <si>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</si>
  <si>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</si>
  <si>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</si>
  <si>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</si>
  <si>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</si>
  <si>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</si>
  <si>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</si>
  <si>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</si>
  <si>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</si>
  <si>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</si>
  <si>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</si>
  <si>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</si>
  <si>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</si>
  <si>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</si>
  <si>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</si>
  <si>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</si>
  <si>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</si>
  <si>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</si>
  <si>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</si>
  <si>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</si>
  <si>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</si>
  <si>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</si>
  <si>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</si>
  <si>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</si>
  <si>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</si>
  <si>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</si>
  <si>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</si>
  <si>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</si>
  <si>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</si>
  <si>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</si>
  <si>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</si>
  <si>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</si>
  <si>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</si>
  <si>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</si>
  <si>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</si>
  <si>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</si>
  <si>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</si>
  <si>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</si>
  <si>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</si>
  <si>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</si>
  <si>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</si>
  <si>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</si>
  <si>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</si>
  <si>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</si>
  <si>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</si>
  <si>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</si>
  <si>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</si>
  <si>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</si>
  <si>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</si>
  <si>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</si>
  <si>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</si>
  <si>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</si>
  <si>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</si>
  <si>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</si>
  <si>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</si>
  <si>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</si>
  <si>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</si>
  <si>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</si>
  <si>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</si>
  <si>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</si>
  <si>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</si>
  <si>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</si>
  <si>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</si>
  <si>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</si>
  <si>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</si>
  <si>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</si>
  <si>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</si>
  <si>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</si>
  <si>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</si>
  <si>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</si>
  <si>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</si>
  <si>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</si>
  <si>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</si>
  <si>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</si>
  <si>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</si>
  <si>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</si>
  <si>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</si>
  <si>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</si>
  <si>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</si>
  <si>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</si>
  <si>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</si>
  <si>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</si>
  <si>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</si>
  <si>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</si>
  <si>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</si>
  <si>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</si>
  <si>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</si>
  <si>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</si>
  <si>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</si>
  <si>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</si>
  <si>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</si>
  <si>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</si>
  <si>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</si>
  <si>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</si>
  <si>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</si>
  <si>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</si>
  <si>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</si>
  <si>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</si>
  <si>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</si>
  <si>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</si>
  <si>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</si>
  <si>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</si>
  <si>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</si>
  <si>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</si>
  <si>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</si>
  <si>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</si>
  <si>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</si>
  <si>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</si>
  <si>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</si>
  <si>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</si>
  <si>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</si>
  <si>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</si>
  <si>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</si>
  <si>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</si>
  <si>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</si>
  <si>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</si>
  <si>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</si>
  <si>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</si>
  <si>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</si>
  <si>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</si>
  <si>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</si>
  <si>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</si>
  <si>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</si>
  <si>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</si>
  <si>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</si>
  <si>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</si>
  <si>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</si>
  <si>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</si>
  <si>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</si>
  <si>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</si>
  <si>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</si>
  <si>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</si>
  <si>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</si>
  <si>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</si>
  <si>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</si>
  <si>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</si>
  <si>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</si>
  <si>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</si>
  <si>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</si>
  <si>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</si>
  <si>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</si>
  <si>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</si>
  <si>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</si>
  <si>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</si>
  <si>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</si>
  <si>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</si>
  <si>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</si>
  <si>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</si>
  <si>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</si>
  <si>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</si>
  <si>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</si>
  <si>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</si>
  <si>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</si>
  <si>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</si>
  <si>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</si>
  <si>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</si>
  <si>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</si>
  <si>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</si>
  <si>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</si>
  <si>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</si>
  <si>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</si>
  <si>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</si>
  <si>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</si>
  <si>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</si>
  <si>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</si>
  <si>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</si>
  <si>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</si>
  <si>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</si>
  <si>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</si>
  <si>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</si>
  <si>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</si>
  <si>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</si>
  <si>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</si>
  <si>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</si>
  <si>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</si>
  <si>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</si>
  <si>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</si>
  <si>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</si>
  <si>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</si>
  <si>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</si>
  <si>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</si>
  <si>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</si>
  <si>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</si>
  <si>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</si>
  <si>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</si>
  <si>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</si>
  <si>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</si>
  <si>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</si>
  <si>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</si>
  <si>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</si>
  <si>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</si>
  <si>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</si>
  <si>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</si>
  <si>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</si>
  <si>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</si>
  <si>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</si>
  <si>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</si>
  <si>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</si>
  <si>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</si>
  <si>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</si>
  <si>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</si>
  <si>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</si>
  <si>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</si>
  <si>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</si>
  <si>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</si>
  <si>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</si>
  <si>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</si>
  <si>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</si>
  <si>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</si>
  <si>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</si>
  <si>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</si>
  <si>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</si>
  <si>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</si>
  <si>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</si>
  <si>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</si>
  <si>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</si>
  <si>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</si>
  <si>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</si>
  <si>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</si>
  <si>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</si>
  <si>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</si>
  <si>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</si>
  <si>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</si>
  <si>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</si>
  <si>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</si>
  <si>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</si>
  <si>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</si>
  <si>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</si>
  <si>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</si>
  <si>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</si>
  <si>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</si>
  <si>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</si>
  <si>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</si>
  <si>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</si>
  <si>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</si>
  <si>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</si>
  <si>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</si>
  <si>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</si>
  <si>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</si>
  <si>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</si>
  <si>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</si>
  <si>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</si>
  <si>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</si>
  <si>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</si>
  <si>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</si>
  <si>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</si>
  <si>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</si>
  <si>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</si>
  <si>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</si>
  <si>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</si>
  <si>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</si>
  <si>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</si>
  <si>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</si>
  <si>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</si>
  <si>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</si>
  <si>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</si>
  <si>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</si>
  <si>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</si>
  <si>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</si>
  <si>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</si>
  <si>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</si>
  <si>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</si>
  <si>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</si>
  <si>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</si>
  <si>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</si>
  <si>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</si>
  <si>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</si>
  <si>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</si>
  <si>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</si>
  <si>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</si>
  <si>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</si>
  <si>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</si>
  <si>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</si>
  <si>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</si>
  <si>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</si>
  <si>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</si>
  <si>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</si>
  <si>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</si>
  <si>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</si>
  <si>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</si>
  <si>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</si>
  <si>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</si>
  <si>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</si>
  <si>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</si>
  <si>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</si>
  <si>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</si>
  <si>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</si>
  <si>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</si>
  <si>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</si>
  <si>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</si>
  <si>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</si>
  <si>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</si>
  <si>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</si>
  <si>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</si>
  <si>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</si>
  <si>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</si>
  <si>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</si>
  <si>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</si>
  <si>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</si>
  <si>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</si>
  <si>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</si>
  <si>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</si>
  <si>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</si>
  <si>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</si>
  <si>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</si>
  <si>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</si>
  <si>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</si>
  <si>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</si>
  <si>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</si>
  <si>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</si>
  <si>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</si>
  <si>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</si>
  <si>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</si>
  <si>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</si>
  <si>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</si>
  <si>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</si>
  <si>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</si>
  <si>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</si>
  <si>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</si>
  <si>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</si>
  <si>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</si>
  <si>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</si>
  <si>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</si>
  <si>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</si>
  <si>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</si>
  <si>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</si>
  <si>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</si>
  <si>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</si>
  <si>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</si>
  <si>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</si>
  <si>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</si>
  <si>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</si>
  <si>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</si>
  <si>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</si>
  <si>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</si>
  <si>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</si>
  <si>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</si>
  <si>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</si>
  <si>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</si>
  <si>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</si>
  <si>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</si>
  <si>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</si>
  <si>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</si>
  <si>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</si>
  <si>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</si>
  <si>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</si>
  <si>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</si>
  <si>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</si>
  <si>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</si>
  <si>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</si>
  <si>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</si>
  <si>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</si>
  <si>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</si>
  <si>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</si>
  <si>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</si>
  <si>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</si>
  <si>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</si>
  <si>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</si>
  <si>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</si>
  <si>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</si>
  <si>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</si>
  <si>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</si>
  <si>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</si>
  <si>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</si>
  <si>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</si>
  <si>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</si>
  <si>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</si>
  <si>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</si>
  <si>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</si>
  <si>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</si>
  <si>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</si>
  <si>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</si>
  <si>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</si>
  <si>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</si>
  <si>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</si>
  <si>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</si>
  <si>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</si>
  <si>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</si>
  <si>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</si>
  <si>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</si>
  <si>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</si>
  <si>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</si>
  <si>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</si>
  <si>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</si>
  <si>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</si>
  <si>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</si>
  <si>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</si>
  <si>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</si>
  <si>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</si>
  <si>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</si>
  <si>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</si>
  <si>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</si>
  <si>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</si>
  <si>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</si>
  <si>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</si>
  <si>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</si>
  <si>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</si>
  <si>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</si>
  <si>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</si>
  <si>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</si>
  <si>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</si>
  <si>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</si>
  <si>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</si>
  <si>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</si>
  <si>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</si>
  <si>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</si>
  <si>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</si>
  <si>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</si>
  <si>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</si>
  <si>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</si>
  <si>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</si>
  <si>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</si>
  <si>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</si>
  <si>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</si>
  <si>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</si>
  <si>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</si>
  <si>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</si>
  <si>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</si>
  <si>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</si>
  <si>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</si>
  <si>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</si>
  <si>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</si>
  <si>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</si>
  <si>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</si>
  <si>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</si>
  <si>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</si>
  <si>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</si>
  <si>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</si>
  <si>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</si>
  <si>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</si>
  <si>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</si>
  <si>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</si>
  <si>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</si>
  <si>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</si>
  <si>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</si>
  <si>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</si>
  <si>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</si>
  <si>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</si>
  <si>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</si>
  <si>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</si>
  <si>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</si>
  <si>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</si>
  <si>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</si>
  <si>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</si>
  <si>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</si>
  <si>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</si>
  <si>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</si>
  <si>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</si>
  <si>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</si>
  <si>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</si>
  <si>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</si>
  <si>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</si>
  <si>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</si>
  <si>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</si>
  <si>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</si>
  <si>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</si>
  <si>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</si>
  <si>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</si>
  <si>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</si>
  <si>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</si>
  <si>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</si>
  <si>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</si>
  <si>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</si>
  <si>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</si>
  <si>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</si>
  <si>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</si>
  <si>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</si>
  <si>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</si>
  <si>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</si>
  <si>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</si>
  <si>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</si>
  <si>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</si>
  <si>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</si>
  <si>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</si>
  <si>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</si>
  <si>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</si>
  <si>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</si>
  <si>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</si>
  <si>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</si>
  <si>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</si>
  <si>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</si>
  <si>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</si>
  <si>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</si>
  <si>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</si>
  <si>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</si>
  <si>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</si>
  <si>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</si>
  <si>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</si>
  <si>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</si>
  <si>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</si>
  <si>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</si>
  <si>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</si>
  <si>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</si>
  <si>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</si>
  <si>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</si>
  <si>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</si>
  <si>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</si>
  <si>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</si>
  <si>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</si>
  <si>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</si>
  <si>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</si>
  <si>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</si>
  <si>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</si>
  <si>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</si>
  <si>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</si>
  <si>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</si>
  <si>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</si>
  <si>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</si>
  <si>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</si>
  <si>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</si>
  <si>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</si>
  <si>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</si>
  <si>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</si>
  <si>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</si>
  <si>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</si>
  <si>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</si>
  <si>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</si>
  <si>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</si>
  <si>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</si>
  <si>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</si>
  <si>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</si>
  <si>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</si>
  <si>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</si>
  <si>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</si>
  <si>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</si>
  <si>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</si>
  <si>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</si>
  <si>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</si>
  <si>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</si>
  <si>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</si>
  <si>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</si>
  <si>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</si>
  <si>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</si>
  <si>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</si>
  <si>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</si>
  <si>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</si>
  <si>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</si>
  <si>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</si>
  <si>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</si>
  <si>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</si>
  <si>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</si>
  <si>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</si>
  <si>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</si>
  <si>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</si>
  <si>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</si>
  <si>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</si>
  <si>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</si>
  <si>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</si>
  <si>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</si>
  <si>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</si>
  <si>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</si>
  <si>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</si>
  <si>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</si>
  <si>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</si>
  <si>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</si>
  <si>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</si>
  <si>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</si>
  <si>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</si>
  <si>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</si>
  <si>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</si>
  <si>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</si>
  <si>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</si>
  <si>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</si>
  <si>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</si>
  <si>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</si>
  <si>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</si>
  <si>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</si>
  <si>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</si>
  <si>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</si>
  <si>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</si>
  <si>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</si>
  <si>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</si>
  <si>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</si>
  <si>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</si>
  <si>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</si>
  <si>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</si>
  <si>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</si>
  <si>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</si>
  <si>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</si>
  <si>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</si>
  <si>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</si>
  <si>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</si>
  <si>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</si>
  <si>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</si>
  <si>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</si>
  <si>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</si>
  <si>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</si>
  <si>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</si>
  <si>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</si>
  <si>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</si>
  <si>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</si>
  <si>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</si>
  <si>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</si>
  <si>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</si>
  <si>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</si>
  <si>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</si>
  <si>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</si>
  <si>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</si>
  <si>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</si>
  <si>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</si>
  <si>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</si>
  <si>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</si>
  <si>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</si>
  <si>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</si>
  <si>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</si>
  <si>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</si>
  <si>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</si>
  <si>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</si>
  <si>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</si>
  <si>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</si>
  <si>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</si>
  <si>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</si>
  <si>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</si>
  <si>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</si>
  <si>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</si>
  <si>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</si>
  <si>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</si>
  <si>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</si>
  <si>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</si>
  <si>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</si>
  <si>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</si>
  <si>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</si>
  <si>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</si>
  <si>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</si>
  <si>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</si>
  <si>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</si>
  <si>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</si>
  <si>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</si>
  <si>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</si>
  <si>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</si>
  <si>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</si>
  <si>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</si>
  <si>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</si>
  <si>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</si>
  <si>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</si>
  <si>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</si>
  <si>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</si>
  <si>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</si>
  <si>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</si>
  <si>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</si>
  <si>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</si>
  <si>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</si>
  <si>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</si>
  <si>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</si>
  <si>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</si>
  <si>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</si>
  <si>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</si>
  <si>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</si>
  <si>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</si>
  <si>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</si>
  <si>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</si>
  <si>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</si>
  <si>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</si>
  <si>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</si>
  <si>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</si>
  <si>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</si>
  <si>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</si>
  <si>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</si>
  <si>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</si>
  <si>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</si>
  <si>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</si>
  <si>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</si>
  <si>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</si>
  <si>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</si>
  <si>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</si>
  <si>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</si>
  <si>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</si>
  <si>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</si>
  <si>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</si>
  <si>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</si>
  <si>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</si>
  <si>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</si>
  <si>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</si>
  <si>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</si>
  <si>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</si>
  <si>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</si>
  <si>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</si>
  <si>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</si>
  <si>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</si>
  <si>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</si>
  <si>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</si>
  <si>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</si>
  <si>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</si>
  <si>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</si>
  <si>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</si>
  <si>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</si>
  <si>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</si>
  <si>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</si>
  <si>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</si>
  <si>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</si>
  <si>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</si>
  <si>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</si>
  <si>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</si>
  <si>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</si>
  <si>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</si>
  <si>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</si>
  <si>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</si>
  <si>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</si>
  <si>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</si>
  <si>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</si>
  <si>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</si>
  <si>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</si>
  <si>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</si>
  <si>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</si>
  <si>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</si>
  <si>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</si>
  <si>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</si>
  <si>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</si>
  <si>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</si>
  <si>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</si>
  <si>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</si>
  <si>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</si>
  <si>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</si>
  <si>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</si>
  <si>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</si>
  <si>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</si>
  <si>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</si>
  <si>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</si>
  <si>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</si>
  <si>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</si>
  <si>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</si>
  <si>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</si>
  <si>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</si>
  <si>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</si>
  <si>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</si>
  <si>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</si>
  <si>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</si>
  <si>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</si>
  <si>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</si>
  <si>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</si>
  <si>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</si>
  <si>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</si>
  <si>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</si>
  <si>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</si>
  <si>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</si>
  <si>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</si>
  <si>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</si>
  <si>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</si>
  <si>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</si>
  <si>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</si>
  <si>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</si>
  <si>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</si>
  <si>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</si>
  <si>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</si>
  <si>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</si>
  <si>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</si>
  <si>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</si>
  <si>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</si>
  <si>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</si>
  <si>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</si>
  <si>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</si>
  <si>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</si>
  <si>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</si>
  <si>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</si>
  <si>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</si>
  <si>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</si>
  <si>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</si>
  <si>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</si>
  <si>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</si>
  <si>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</si>
  <si>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</si>
  <si>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</si>
  <si>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</si>
  <si>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</si>
  <si>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</si>
  <si>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</si>
  <si>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</si>
  <si>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</si>
  <si>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</si>
  <si>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</si>
  <si>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</si>
  <si>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</si>
  <si>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</si>
  <si>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</si>
  <si>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</si>
  <si>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</si>
  <si>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</si>
  <si>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</si>
  <si>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</si>
  <si>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</si>
  <si>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</si>
  <si>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</si>
  <si>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</si>
  <si>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</si>
  <si>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</si>
  <si>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</si>
  <si>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</si>
  <si>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</si>
  <si>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</si>
  <si>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</si>
  <si>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</si>
  <si>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</si>
  <si>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</si>
  <si>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</si>
  <si>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</si>
  <si>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</si>
  <si>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</si>
  <si>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</si>
  <si>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</si>
  <si>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</si>
  <si>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</si>
  <si>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</si>
  <si>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</si>
  <si>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</si>
  <si>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</si>
  <si>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</si>
  <si>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</si>
  <si>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</si>
  <si>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</si>
  <si>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</si>
  <si>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</si>
  <si>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</si>
  <si>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</si>
  <si>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</si>
  <si>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</si>
  <si>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</si>
  <si>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</si>
  <si>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</si>
  <si>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</si>
  <si>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</si>
  <si>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</si>
  <si>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</si>
  <si>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</si>
  <si>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</si>
  <si>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</si>
  <si>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</si>
  <si>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</si>
  <si>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</si>
  <si>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</si>
  <si>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</si>
  <si>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</si>
  <si>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</si>
  <si>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</si>
  <si>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</si>
  <si>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</si>
  <si>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</si>
  <si>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</si>
  <si>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</si>
  <si>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</si>
  <si>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</si>
  <si>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</si>
  <si>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</si>
  <si>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</si>
  <si>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</si>
  <si>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</si>
  <si>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</si>
  <si>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</si>
  <si>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</si>
  <si>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</si>
  <si>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</si>
  <si>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</si>
  <si>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</si>
  <si>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</si>
  <si>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</si>
  <si>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</si>
  <si>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</si>
  <si>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</si>
  <si>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</si>
  <si>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</si>
  <si>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</si>
  <si>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</si>
  <si>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</si>
  <si>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</si>
  <si>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</si>
  <si>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</si>
  <si>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</si>
  <si>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</si>
  <si>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</si>
  <si>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</si>
  <si>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</si>
  <si>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</si>
  <si>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</si>
  <si>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</si>
  <si>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</si>
  <si>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</si>
  <si>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</si>
  <si>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</si>
  <si>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</si>
  <si>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</si>
  <si>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</si>
  <si>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</si>
  <si>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</si>
  <si>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</si>
  <si>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</si>
  <si>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</si>
  <si>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</si>
  <si>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</si>
  <si>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</si>
  <si>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</si>
  <si>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</si>
  <si>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</si>
  <si>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</si>
  <si>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</si>
  <si>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</si>
  <si>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</si>
  <si>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</si>
  <si>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</si>
  <si>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</si>
  <si>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</si>
  <si>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</si>
  <si>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</si>
  <si>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</si>
  <si>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</si>
  <si>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</si>
  <si>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</si>
  <si>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</si>
  <si>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</si>
  <si>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</si>
  <si>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</si>
  <si>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</si>
  <si>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</si>
  <si>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</si>
  <si>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</si>
  <si>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</si>
  <si>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</si>
  <si>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</si>
  <si>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</si>
  <si>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</si>
  <si>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</si>
  <si>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</si>
  <si>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</si>
  <si>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</si>
  <si>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</si>
  <si>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</si>
  <si>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</si>
  <si>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</si>
  <si>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</si>
  <si>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</si>
  <si>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</si>
  <si>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</si>
  <si>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</si>
  <si>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</si>
  <si>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</si>
  <si>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</si>
  <si>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</si>
  <si>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</si>
  <si>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</si>
  <si>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</si>
  <si>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</si>
  <si>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</si>
  <si>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</si>
  <si>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</si>
  <si>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</si>
  <si>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</si>
  <si>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</si>
  <si>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</si>
  <si>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</si>
  <si>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</si>
  <si>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</si>
  <si>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</si>
  <si>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</si>
  <si>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</si>
  <si>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</si>
  <si>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</si>
  <si>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</si>
  <si>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</si>
  <si>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</si>
  <si>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</si>
  <si>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</si>
  <si>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</si>
  <si>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</si>
  <si>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</si>
  <si>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</si>
  <si>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</si>
  <si>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</si>
  <si>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</si>
  <si>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</si>
  <si>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</si>
  <si>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</si>
  <si>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</si>
  <si>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</si>
  <si>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</si>
  <si>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</si>
  <si>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</si>
  <si>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</si>
  <si>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</si>
  <si>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</si>
  <si>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</si>
  <si>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</si>
  <si>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</si>
  <si>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</si>
  <si>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</si>
  <si>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</si>
  <si>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</si>
  <si>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</si>
  <si>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</si>
  <si>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</si>
  <si>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</si>
  <si>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</si>
  <si>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</si>
  <si>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</si>
  <si>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</si>
  <si>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</si>
  <si>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</si>
  <si>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</si>
  <si>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</si>
  <si>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</si>
  <si>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</si>
  <si>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</si>
  <si>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</si>
  <si>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</si>
  <si>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</si>
  <si>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</si>
  <si>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</si>
  <si>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</si>
  <si>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</si>
  <si>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</si>
  <si>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</si>
  <si>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</si>
  <si>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</si>
  <si>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</si>
  <si>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</si>
  <si>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</si>
  <si>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</si>
  <si>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</si>
  <si>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</si>
  <si>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</si>
  <si>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</si>
  <si>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</si>
  <si>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</si>
  <si>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</si>
  <si>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</si>
  <si>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</si>
  <si>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</si>
  <si>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</si>
  <si>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</si>
  <si>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</si>
  <si>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</si>
  <si>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</si>
  <si>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</si>
  <si>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</si>
  <si>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</si>
  <si>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</si>
  <si>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</si>
  <si>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</si>
  <si>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</si>
  <si>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</si>
  <si>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</si>
  <si>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</si>
  <si>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</si>
  <si>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</si>
  <si>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</si>
  <si>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</si>
  <si>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</si>
  <si>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</si>
  <si>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</si>
  <si>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</si>
  <si>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</si>
  <si>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</si>
  <si>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</si>
  <si>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</si>
  <si>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</si>
  <si>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</si>
  <si>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</si>
  <si>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</si>
  <si>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</si>
  <si>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</si>
  <si>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</si>
  <si>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</si>
  <si>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</si>
  <si>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</si>
  <si>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</si>
  <si>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</si>
  <si>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</si>
  <si>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</si>
  <si>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</si>
  <si>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</si>
  <si>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</si>
  <si>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</si>
  <si>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</si>
  <si>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</si>
  <si>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</si>
  <si>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</si>
  <si>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</si>
  <si>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</si>
  <si>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</si>
  <si>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</si>
  <si>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</si>
  <si>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</si>
  <si>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</si>
  <si>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</si>
  <si>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</si>
  <si>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</si>
  <si>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</si>
  <si>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</si>
  <si>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</si>
  <si>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</si>
  <si>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</si>
  <si>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</si>
  <si>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</si>
  <si>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</si>
  <si>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</si>
  <si>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</si>
  <si>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</si>
  <si>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</si>
  <si>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</si>
  <si>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</si>
  <si>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</si>
  <si>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</si>
  <si>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</si>
  <si>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</si>
  <si>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</si>
  <si>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</si>
  <si>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</si>
  <si>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</si>
  <si>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</si>
  <si>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</si>
  <si>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</si>
  <si>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</si>
  <si>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</si>
  <si>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</si>
  <si>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</si>
  <si>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</si>
  <si>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</si>
  <si>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</si>
  <si>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</si>
  <si>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</si>
  <si>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</si>
  <si>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</si>
  <si>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</si>
  <si>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</si>
  <si>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</si>
  <si>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</si>
  <si>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</si>
  <si>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</si>
  <si>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</si>
  <si>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</si>
  <si>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</si>
  <si>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</si>
  <si>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</si>
  <si>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</si>
  <si>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</si>
  <si>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</si>
  <si>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</si>
  <si>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</si>
  <si>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</si>
  <si>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</si>
  <si>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</si>
  <si>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</si>
  <si>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</si>
  <si>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</si>
  <si>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</si>
  <si>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</si>
  <si>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</si>
  <si>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</si>
  <si>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</si>
  <si>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</si>
  <si>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</si>
  <si>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</si>
  <si>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</si>
  <si>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</si>
  <si>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</si>
  <si>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</si>
  <si>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</si>
  <si>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</si>
  <si>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</si>
  <si>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</si>
  <si>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</si>
  <si>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</si>
  <si>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</si>
  <si>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</si>
  <si>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</si>
  <si>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</si>
  <si>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</si>
  <si>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</si>
  <si>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</si>
  <si>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</si>
  <si>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</si>
  <si>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</si>
  <si>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</si>
  <si>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</si>
  <si>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</si>
  <si>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</si>
  <si>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</si>
  <si>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</si>
  <si>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</si>
  <si>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</si>
  <si>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</si>
  <si>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</si>
  <si>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</si>
  <si>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</si>
  <si>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</si>
  <si>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</si>
  <si>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</si>
  <si>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</si>
  <si>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</si>
  <si>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</si>
  <si>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</si>
  <si>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</si>
  <si>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</si>
  <si>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</si>
  <si>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</si>
  <si>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</si>
  <si>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</si>
  <si>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</si>
  <si>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</si>
  <si>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</si>
  <si>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</si>
  <si>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</si>
  <si>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</si>
  <si>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</si>
  <si>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</si>
  <si>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</si>
  <si>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</si>
  <si>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</si>
  <si>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</si>
  <si>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</si>
  <si>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</si>
  <si>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</si>
  <si>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</si>
  <si>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</si>
  <si>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</si>
  <si>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</si>
  <si>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</si>
  <si>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</si>
  <si>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</si>
  <si>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</si>
  <si>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</si>
  <si>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</si>
  <si>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</si>
  <si>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</si>
  <si>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</si>
  <si>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</si>
  <si>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</si>
  <si>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</si>
  <si>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</si>
  <si>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</si>
  <si>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</si>
  <si>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</si>
  <si>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</si>
  <si>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</si>
  <si>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</si>
  <si>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</si>
  <si>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</si>
  <si>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</si>
  <si>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</si>
  <si>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</si>
  <si>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</si>
  <si>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</si>
  <si>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</si>
  <si>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</si>
  <si>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</si>
  <si>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</si>
  <si>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</si>
  <si>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</si>
  <si>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</si>
  <si>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</si>
  <si>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</si>
  <si>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</si>
  <si>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</si>
  <si>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</si>
  <si>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</si>
  <si>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</si>
  <si>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</si>
  <si>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</si>
  <si>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</si>
  <si>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</si>
  <si>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</si>
  <si>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</si>
  <si>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</si>
  <si>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</si>
  <si>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</si>
  <si>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</si>
  <si>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</si>
  <si>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</si>
  <si>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</si>
  <si>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</si>
  <si>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</si>
  <si>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</si>
  <si>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</si>
  <si>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</si>
  <si>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</si>
  <si>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</si>
  <si>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</si>
  <si>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</si>
  <si>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</si>
  <si>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</si>
  <si>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</si>
  <si>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</si>
  <si>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</si>
  <si>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</si>
  <si>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</si>
  <si>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</si>
  <si>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</si>
  <si>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</si>
  <si>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</si>
  <si>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</si>
  <si>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</si>
  <si>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</si>
  <si>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</si>
  <si>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</si>
  <si>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</si>
  <si>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</si>
  <si>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</si>
  <si>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</si>
  <si>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</si>
  <si>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</si>
  <si>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</si>
  <si>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</si>
  <si>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</si>
  <si>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</si>
  <si>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</si>
  <si>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</si>
  <si>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</si>
  <si>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</si>
  <si>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</si>
  <si>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</si>
  <si>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</si>
  <si>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</si>
  <si>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</si>
  <si>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</si>
  <si>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</si>
  <si>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</si>
  <si>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</si>
  <si>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</si>
  <si>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</si>
  <si>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</si>
  <si>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</si>
  <si>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</si>
  <si>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</si>
  <si>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</si>
  <si>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</si>
  <si>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</si>
  <si>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</si>
  <si>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</si>
  <si>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</si>
  <si>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</si>
  <si>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</si>
  <si>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</si>
  <si>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</si>
  <si>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</si>
  <si>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</si>
  <si>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</si>
  <si>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</si>
  <si>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</si>
  <si>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</si>
  <si>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</si>
  <si>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</si>
  <si>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</si>
  <si>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</si>
  <si>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</si>
  <si>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</si>
  <si>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</si>
  <si>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</si>
  <si>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</si>
  <si>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</si>
  <si>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</si>
  <si>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</si>
  <si>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</si>
  <si>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</si>
  <si>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</si>
  <si>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</si>
  <si>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</si>
  <si>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</si>
  <si>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</si>
  <si>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</si>
  <si>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</si>
  <si>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</si>
  <si>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</si>
  <si>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</si>
  <si>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</si>
  <si>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</si>
  <si>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</si>
  <si>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</si>
  <si>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</si>
  <si>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</si>
  <si>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</si>
  <si>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</si>
  <si>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</si>
  <si>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</si>
  <si>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</si>
  <si>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</si>
  <si>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</si>
  <si>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</si>
  <si>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</si>
  <si>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</si>
  <si>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</si>
  <si>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</si>
  <si>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</si>
  <si>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</si>
  <si>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</si>
  <si>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</si>
  <si>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</si>
  <si>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</si>
  <si>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</si>
  <si>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</si>
  <si>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</si>
  <si>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</si>
  <si>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</si>
  <si>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</si>
  <si>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</si>
  <si>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</si>
  <si>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</si>
  <si>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</si>
  <si>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</si>
  <si>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</si>
  <si>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</si>
  <si>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</si>
  <si>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</si>
  <si>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</si>
  <si>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</si>
  <si>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</si>
  <si>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</si>
  <si>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</si>
  <si>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</si>
  <si>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</si>
  <si>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</si>
  <si>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</si>
  <si>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</si>
  <si>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</si>
  <si>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</si>
  <si>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</si>
  <si>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</si>
  <si>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</si>
  <si>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</si>
  <si>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</si>
  <si>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</si>
  <si>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</si>
  <si>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</si>
  <si>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</si>
  <si>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</si>
  <si>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</si>
  <si>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</si>
  <si>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</si>
  <si>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</si>
  <si>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</si>
  <si>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</si>
  <si>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</si>
  <si>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</si>
  <si>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</si>
  <si>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</si>
  <si>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</si>
  <si>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</si>
  <si>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</si>
  <si>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</si>
  <si>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</si>
  <si>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</si>
  <si>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</si>
  <si>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</si>
  <si>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</si>
  <si>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</si>
  <si>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</si>
  <si>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</si>
  <si>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</si>
  <si>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</si>
  <si>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</si>
  <si>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</si>
  <si>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</si>
  <si>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</si>
  <si>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</si>
  <si>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</si>
  <si>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</si>
  <si>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</si>
  <si>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</si>
  <si>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</si>
  <si>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</si>
  <si>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</si>
  <si>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</si>
  <si>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</si>
  <si>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</si>
  <si>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</si>
  <si>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</si>
  <si>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</si>
  <si>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</si>
  <si>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</si>
  <si>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</si>
  <si>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</si>
  <si>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</si>
  <si>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</si>
  <si>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</si>
  <si>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</si>
  <si>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</si>
  <si>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</si>
  <si>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</si>
  <si>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</si>
  <si>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</si>
  <si>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</si>
  <si>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</si>
  <si>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</si>
  <si>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</si>
  <si>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</si>
  <si>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</si>
  <si>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</si>
  <si>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</si>
  <si>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</si>
  <si>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</si>
  <si>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</si>
  <si>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</si>
  <si>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</si>
  <si>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</si>
  <si>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</si>
  <si>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</si>
  <si>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</si>
  <si>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</si>
  <si>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</si>
  <si>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</si>
  <si>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</si>
  <si>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</si>
  <si>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</si>
  <si>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</si>
  <si>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</si>
  <si>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</si>
  <si>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</si>
  <si>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</si>
  <si>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</si>
  <si>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</si>
  <si>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</si>
  <si>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</si>
  <si>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</si>
  <si>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</si>
  <si>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</si>
  <si>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</si>
  <si>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</si>
  <si>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</si>
  <si>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</si>
  <si>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</si>
  <si>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</si>
  <si>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</si>
  <si>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</si>
  <si>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</si>
  <si>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</si>
  <si>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</si>
  <si>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</si>
  <si>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</si>
  <si>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</si>
  <si>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</si>
  <si>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</si>
  <si>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</si>
  <si>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</si>
  <si>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</si>
  <si>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</si>
  <si>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</si>
  <si>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</si>
  <si>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</si>
  <si>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</si>
  <si>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</si>
  <si>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</si>
  <si>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</si>
  <si>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</si>
  <si>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</si>
  <si>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</si>
  <si>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</si>
  <si>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</si>
  <si>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</si>
  <si>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</si>
  <si>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</si>
  <si>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</si>
  <si>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</si>
  <si>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</si>
  <si>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</si>
  <si>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</si>
  <si>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</si>
  <si>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</si>
  <si>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</si>
  <si>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</si>
  <si>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</si>
  <si>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</si>
  <si>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</si>
  <si>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</si>
  <si>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</si>
  <si>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</si>
  <si>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</si>
  <si>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</si>
  <si>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</si>
  <si>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</si>
  <si>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</si>
  <si>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</si>
  <si>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</si>
  <si>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</si>
  <si>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</si>
  <si>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</si>
  <si>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</si>
  <si>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</si>
  <si>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</si>
  <si>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</si>
  <si>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</si>
  <si>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</si>
  <si>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</si>
  <si>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</si>
  <si>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</si>
  <si>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</si>
  <si>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</si>
  <si>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</si>
  <si>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</si>
  <si>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</si>
  <si>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</si>
  <si>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</si>
  <si>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</si>
  <si>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</si>
  <si>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</si>
  <si>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</si>
  <si>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</si>
  <si>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</si>
  <si>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</si>
  <si>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</si>
  <si>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</si>
  <si>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</si>
  <si>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</si>
  <si>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</si>
  <si>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</si>
  <si>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</si>
  <si>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</si>
  <si>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</si>
  <si>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</si>
  <si>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</si>
  <si>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</si>
  <si>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</si>
  <si>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</si>
  <si>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</si>
  <si>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</si>
  <si>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</si>
  <si>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</si>
  <si>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</si>
  <si>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</si>
  <si>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</si>
  <si>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</si>
  <si>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</si>
  <si>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</si>
  <si>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</si>
  <si>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</si>
  <si>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</si>
  <si>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</si>
  <si>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</si>
  <si>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</si>
  <si>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</si>
  <si>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</si>
  <si>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</si>
  <si>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</si>
  <si>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</si>
  <si>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</si>
  <si>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</si>
  <si>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</si>
  <si>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</si>
  <si>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</si>
  <si>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</si>
  <si>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</si>
  <si>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</si>
  <si>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</si>
  <si>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</si>
  <si>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</si>
  <si>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</si>
  <si>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</si>
  <si>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</si>
  <si>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</si>
  <si>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</si>
  <si>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</si>
  <si>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</si>
  <si>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</si>
  <si>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</si>
  <si>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</si>
  <si>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</si>
  <si>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</si>
  <si>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</si>
  <si>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</si>
  <si>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</si>
  <si>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</si>
  <si>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</si>
  <si>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</si>
  <si>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</si>
  <si>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</si>
  <si>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</si>
  <si>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</si>
  <si>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</si>
  <si>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</si>
  <si>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</si>
  <si>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</si>
  <si>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</si>
  <si>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</si>
  <si>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</si>
  <si>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</si>
  <si>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</si>
  <si>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</si>
  <si>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</si>
  <si>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</si>
  <si>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</si>
  <si>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</si>
  <si>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</si>
  <si>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</si>
  <si>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</si>
  <si>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</si>
  <si>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</si>
  <si>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</si>
  <si>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</si>
  <si>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</si>
  <si>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</si>
  <si>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</si>
  <si>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</si>
  <si>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</si>
  <si>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</si>
  <si>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</si>
  <si>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</si>
  <si>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</si>
  <si>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</si>
  <si>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</si>
  <si>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</si>
  <si>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</si>
  <si>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</si>
  <si>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</si>
  <si>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</si>
  <si>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</si>
  <si>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</si>
  <si>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</si>
  <si>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</si>
  <si>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</si>
  <si>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</si>
  <si>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</si>
  <si>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</si>
  <si>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</si>
  <si>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</si>
  <si>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</si>
  <si>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</si>
  <si>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</si>
  <si>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</si>
  <si>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</si>
  <si>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</si>
  <si>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</si>
  <si>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</si>
  <si>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</si>
  <si>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</si>
  <si>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</si>
  <si>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</si>
  <si>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</si>
  <si>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</si>
  <si>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</si>
  <si>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</si>
  <si>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</si>
  <si>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</si>
  <si>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</si>
  <si>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</si>
  <si>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</si>
  <si>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</si>
  <si>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</si>
  <si>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</si>
  <si>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</si>
  <si>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</si>
  <si>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</si>
  <si>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</si>
  <si>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</si>
  <si>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</si>
  <si>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</si>
  <si>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</si>
  <si>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</si>
  <si>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</si>
  <si>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</si>
  <si>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</si>
  <si>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</si>
  <si>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</si>
  <si>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</si>
  <si>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</si>
  <si>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</si>
  <si>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</si>
  <si>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</si>
  <si>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</si>
  <si>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</si>
  <si>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</si>
  <si>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</si>
  <si>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</si>
  <si>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</si>
  <si>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</si>
  <si>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</si>
  <si>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</si>
  <si>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</si>
  <si>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</si>
  <si>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</si>
  <si>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</si>
  <si>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</si>
  <si>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</si>
  <si>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</si>
  <si>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</si>
  <si>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</si>
  <si>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</si>
  <si>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</si>
  <si>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</si>
  <si>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</si>
  <si>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</si>
  <si>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</si>
  <si>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</si>
  <si>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</si>
  <si>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</si>
  <si>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</si>
  <si>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</si>
  <si>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</si>
  <si>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</si>
  <si>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</si>
  <si>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</si>
  <si>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</si>
  <si>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</si>
  <si>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</si>
  <si>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</si>
  <si>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</si>
  <si>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</si>
  <si>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</si>
  <si>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</si>
  <si>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</si>
  <si>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</si>
  <si>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</si>
  <si>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</si>
  <si>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</si>
  <si>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</si>
  <si>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</si>
  <si>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</si>
  <si>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</si>
  <si>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</si>
  <si>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</si>
  <si>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</si>
  <si>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</si>
  <si>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</si>
  <si>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</si>
  <si>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</si>
  <si>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</si>
  <si>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</si>
  <si>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</si>
  <si>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</si>
  <si>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</si>
  <si>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</si>
  <si>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</si>
  <si>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</si>
  <si>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</si>
  <si>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</si>
  <si>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</si>
  <si>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</si>
  <si>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</si>
  <si>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</si>
  <si>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</si>
  <si>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</si>
  <si>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</si>
  <si>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</si>
  <si>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</si>
  <si>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</si>
  <si>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</si>
  <si>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</si>
  <si>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</si>
  <si>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</si>
  <si>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</si>
  <si>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</si>
  <si>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</si>
  <si>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</si>
  <si>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</si>
  <si>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</si>
  <si>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</si>
  <si>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</si>
  <si>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</si>
  <si>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</si>
  <si>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</si>
  <si>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</si>
  <si>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</si>
  <si>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</si>
  <si>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</si>
  <si>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</si>
  <si>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</si>
  <si>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</si>
  <si>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</si>
  <si>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</si>
  <si>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</si>
  <si>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</si>
  <si>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</si>
  <si>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</si>
  <si>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</si>
  <si>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</si>
  <si>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</si>
  <si>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</si>
  <si>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</si>
  <si>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</si>
  <si>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</si>
  <si>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</si>
  <si>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</si>
  <si>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</si>
  <si>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</si>
  <si>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</si>
  <si>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</si>
  <si>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</si>
  <si>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</si>
  <si>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</si>
  <si>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</si>
  <si>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</si>
  <si>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</si>
  <si>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</si>
  <si>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</si>
  <si>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</si>
  <si>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</si>
  <si>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</si>
  <si>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</si>
  <si>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</si>
  <si>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</si>
  <si>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</si>
  <si>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</si>
  <si>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</si>
  <si>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</si>
  <si>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</si>
  <si>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</si>
  <si>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</si>
  <si>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</si>
  <si>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</si>
  <si>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</si>
  <si>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</si>
  <si>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</si>
  <si>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</si>
  <si>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</si>
  <si>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</si>
  <si>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</si>
  <si>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</si>
  <si>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</si>
  <si>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</si>
  <si>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</si>
  <si>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</si>
  <si>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</si>
  <si>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</si>
  <si>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</si>
  <si>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</si>
  <si>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</si>
  <si>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</si>
  <si>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</si>
  <si>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</si>
  <si>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</si>
  <si>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</si>
  <si>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</si>
  <si>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</si>
  <si>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</si>
  <si>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</si>
  <si>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</si>
  <si>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</si>
  <si>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</si>
  <si>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</si>
  <si>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</si>
  <si>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</si>
  <si>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</si>
  <si>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</si>
  <si>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</si>
  <si>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</si>
  <si>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</si>
  <si>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</si>
  <si>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</si>
  <si>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</si>
  <si>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</si>
  <si>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</si>
  <si>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</si>
  <si>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</si>
  <si>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</si>
  <si>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</si>
  <si>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</si>
  <si>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</si>
  <si>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</si>
  <si>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</si>
  <si>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</si>
  <si>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</si>
  <si>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</si>
  <si>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</si>
  <si>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</si>
  <si>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</si>
  <si>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</si>
  <si>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</si>
  <si>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</si>
  <si>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</si>
  <si>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</si>
  <si>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</si>
  <si>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</si>
  <si>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</si>
  <si>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</si>
  <si>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</si>
  <si>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</si>
  <si>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</si>
  <si>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</si>
  <si>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</si>
  <si>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</si>
  <si>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</si>
  <si>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</si>
  <si>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</si>
  <si>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</si>
  <si>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</si>
  <si>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</si>
  <si>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</si>
  <si>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</si>
  <si>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</si>
  <si>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</si>
  <si>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</si>
  <si>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</si>
  <si>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</si>
  <si>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</si>
  <si>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</si>
  <si>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</si>
  <si>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</si>
  <si>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</si>
  <si>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</si>
  <si>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</si>
  <si>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</si>
  <si>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</si>
  <si>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</si>
  <si>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</si>
  <si>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</si>
  <si>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</si>
  <si>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</si>
  <si>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</si>
  <si>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</si>
  <si>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</si>
  <si>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</si>
  <si>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</si>
  <si>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</si>
  <si>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</si>
  <si>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</si>
  <si>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</si>
  <si>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</si>
  <si>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</si>
  <si>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</si>
  <si>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</si>
  <si>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</si>
  <si>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</si>
  <si>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</si>
  <si>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</si>
  <si>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</si>
  <si>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</si>
  <si>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</si>
  <si>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</si>
  <si>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</si>
  <si>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</si>
  <si>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</si>
  <si>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</si>
  <si>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</si>
  <si>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</si>
  <si>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</si>
  <si>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</si>
  <si>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</si>
  <si>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</si>
  <si>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</si>
  <si>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</si>
  <si>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</si>
  <si>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</si>
  <si>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</si>
  <si>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</si>
  <si>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</si>
  <si>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</si>
  <si>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</si>
  <si>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</si>
  <si>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</si>
  <si>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</si>
  <si>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</si>
  <si>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</si>
  <si>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</si>
  <si>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</si>
  <si>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</si>
  <si>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</si>
  <si>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</si>
  <si>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</si>
  <si>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</si>
  <si>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</si>
  <si>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</si>
  <si>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</si>
  <si>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</si>
  <si>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</si>
  <si>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</si>
  <si>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</si>
  <si>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</si>
  <si>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</si>
  <si>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</si>
  <si>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</si>
  <si>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</si>
  <si>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</si>
  <si>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</si>
  <si>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</si>
  <si>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</si>
  <si>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</si>
  <si>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</si>
  <si>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</si>
  <si>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</si>
  <si>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</si>
  <si>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</si>
  <si>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</si>
  <si>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</si>
  <si>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</si>
  <si>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</si>
  <si>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</si>
  <si>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</si>
  <si>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</si>
  <si>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</si>
  <si>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</si>
  <si>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</si>
  <si>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</si>
  <si>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</si>
  <si>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</si>
  <si>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</si>
  <si>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</si>
  <si>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</si>
  <si>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</si>
  <si>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</si>
  <si>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</si>
  <si>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</si>
  <si>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</si>
  <si>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</si>
  <si>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</si>
  <si>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</si>
  <si>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</si>
  <si>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</si>
  <si>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</si>
  <si>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</si>
  <si>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</si>
  <si>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</si>
  <si>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</si>
  <si>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</si>
  <si>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</si>
  <si>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</si>
  <si>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</si>
  <si>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</si>
  <si>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</si>
  <si>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</si>
  <si>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</si>
  <si>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</si>
  <si>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</si>
  <si>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</si>
  <si>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</si>
  <si>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</si>
  <si>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</si>
  <si>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</si>
  <si>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</si>
  <si>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</si>
  <si>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</si>
  <si>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</si>
  <si>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</si>
  <si>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</si>
  <si>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</si>
  <si>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</si>
  <si>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</si>
  <si>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</si>
  <si>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</si>
  <si>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</si>
  <si>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</si>
  <si>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</si>
  <si>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</si>
  <si>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</si>
  <si>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</si>
  <si>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</si>
  <si>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</si>
  <si>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</si>
  <si>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</si>
  <si>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</si>
  <si>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</si>
  <si>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</si>
  <si>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</si>
  <si>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</si>
  <si>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</si>
  <si>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</si>
  <si>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</si>
  <si>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</si>
  <si>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</si>
  <si>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</si>
  <si>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</si>
  <si>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</si>
  <si>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</si>
  <si>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</si>
  <si>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</si>
  <si>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</si>
  <si>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</si>
  <si>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</si>
  <si>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</si>
  <si>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</si>
  <si>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</si>
  <si>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</si>
  <si>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</si>
  <si>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</si>
  <si>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</si>
  <si>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</si>
  <si>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</si>
  <si>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</si>
  <si>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</si>
  <si>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</si>
  <si>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</si>
  <si>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</si>
  <si>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</si>
  <si>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</si>
  <si>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</si>
  <si>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</si>
  <si>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</si>
  <si>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</si>
  <si>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</si>
  <si>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</si>
  <si>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</si>
  <si>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</si>
  <si>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</si>
  <si>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</si>
  <si>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</si>
  <si>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</si>
  <si>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</si>
  <si>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</si>
  <si>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</si>
  <si>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</si>
  <si>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</si>
  <si>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</si>
  <si>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</si>
  <si>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</si>
  <si>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</si>
  <si>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</si>
  <si>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</si>
  <si>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</si>
  <si>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</si>
  <si>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</si>
  <si>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</si>
  <si>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</si>
  <si>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</si>
  <si>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</si>
  <si>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</si>
  <si>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</si>
  <si>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</si>
  <si>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</si>
  <si>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</si>
  <si>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</si>
  <si>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</si>
  <si>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</si>
  <si>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</si>
  <si>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</si>
  <si>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</si>
  <si>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</si>
  <si>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</si>
  <si>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</si>
  <si>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</si>
  <si>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</si>
  <si>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</si>
  <si>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</si>
  <si>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</si>
  <si>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</si>
  <si>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</si>
  <si>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</si>
  <si>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</si>
  <si>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</si>
  <si>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</si>
  <si>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</si>
  <si>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</si>
  <si>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</si>
  <si>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</si>
  <si>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</si>
  <si>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</si>
  <si>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</si>
  <si>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</si>
  <si>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</si>
  <si>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</si>
  <si>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</si>
  <si>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</si>
  <si>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</si>
  <si>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</si>
  <si>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</si>
  <si>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</si>
  <si>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</si>
  <si>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</si>
  <si>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</si>
  <si>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</si>
  <si>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</si>
  <si>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</si>
  <si>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</si>
  <si>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</si>
  <si>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</si>
  <si>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</si>
  <si>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</si>
  <si>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</si>
  <si>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</si>
  <si>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</si>
  <si>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</si>
  <si>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</si>
  <si>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</si>
  <si>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</si>
  <si>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</si>
  <si>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</si>
  <si>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</si>
  <si>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</si>
  <si>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</si>
  <si>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</si>
  <si>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</si>
  <si>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</si>
  <si>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</si>
  <si>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</si>
  <si>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</si>
  <si>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</si>
  <si>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</si>
  <si>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</si>
  <si>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</si>
  <si>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</si>
  <si>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</si>
  <si>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</si>
  <si>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</si>
  <si>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</si>
  <si>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</si>
  <si>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</si>
  <si>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</si>
  <si>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</si>
  <si>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</si>
  <si>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</si>
  <si>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</si>
  <si>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</si>
  <si>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</si>
  <si>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</si>
  <si>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</si>
  <si>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</si>
  <si>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</si>
  <si>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</si>
  <si>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</si>
  <si>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</si>
  <si>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</si>
  <si>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</si>
  <si>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</si>
  <si>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</si>
  <si>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</si>
  <si>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</si>
  <si>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</si>
  <si>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</si>
  <si>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</si>
  <si>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</si>
  <si>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</si>
  <si>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</si>
  <si>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</si>
  <si>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</si>
  <si>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</si>
  <si>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</si>
  <si>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</si>
  <si>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</si>
  <si>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</si>
  <si>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</si>
  <si>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</si>
  <si>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</si>
  <si>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</si>
  <si>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</si>
  <si>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</si>
  <si>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</si>
  <si>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</si>
  <si>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</si>
  <si>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</si>
  <si>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</si>
  <si>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</si>
  <si>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</si>
  <si>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</si>
  <si>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</si>
  <si>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</si>
  <si>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</si>
  <si>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</si>
  <si>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</si>
  <si>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</si>
  <si>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</si>
  <si>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</si>
  <si>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</si>
  <si>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</si>
  <si>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</si>
  <si>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</si>
  <si>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</si>
  <si>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</si>
  <si>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</si>
  <si>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</si>
  <si>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</si>
  <si>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</si>
  <si>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</si>
  <si>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</si>
  <si>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</si>
  <si>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</si>
  <si>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</si>
  <si>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</si>
  <si>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</si>
  <si>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</si>
  <si>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</si>
  <si>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</si>
  <si>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</si>
  <si>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</si>
  <si>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</si>
  <si>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</si>
  <si>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</si>
  <si>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</si>
  <si>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</si>
  <si>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</si>
  <si>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</si>
  <si>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</si>
  <si>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</si>
  <si>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</si>
  <si>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</si>
  <si>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</si>
  <si>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</si>
  <si>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</si>
  <si>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</si>
  <si>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</si>
  <si>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</si>
  <si>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</si>
  <si>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</si>
  <si>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</si>
  <si>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</si>
  <si>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</si>
  <si>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</si>
  <si>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</si>
  <si>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</si>
  <si>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</si>
  <si>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</si>
  <si>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</si>
  <si>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</si>
  <si>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</si>
  <si>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</si>
  <si>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</si>
  <si>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</si>
  <si>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</si>
  <si>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</si>
  <si>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</si>
  <si>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</si>
  <si>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</si>
  <si>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</si>
  <si>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</si>
  <si>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</si>
  <si>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</si>
  <si>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</si>
  <si>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</si>
  <si>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</si>
  <si>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</si>
  <si>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</si>
  <si>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</si>
  <si>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</si>
  <si>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</si>
  <si>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</si>
  <si>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</si>
  <si>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</si>
  <si>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</si>
  <si>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</si>
  <si>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</si>
  <si>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</si>
  <si>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</si>
  <si>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</si>
  <si>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</si>
  <si>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</si>
  <si>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</si>
  <si>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</si>
  <si>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</si>
  <si>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</si>
  <si>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</si>
  <si>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</si>
  <si>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</si>
  <si>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</si>
  <si>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</si>
  <si>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</si>
  <si>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</si>
  <si>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</si>
  <si>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</si>
  <si>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</si>
  <si>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</si>
  <si>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</si>
  <si>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</si>
  <si>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</si>
  <si>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</si>
  <si>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</si>
  <si>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</si>
  <si>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</si>
  <si>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</si>
  <si>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</si>
  <si>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</si>
  <si>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</si>
  <si>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</si>
  <si>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</si>
  <si>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</si>
  <si>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</si>
  <si>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</si>
  <si>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</si>
  <si>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</si>
  <si>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</si>
  <si>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</si>
  <si>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</si>
  <si>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</si>
  <si>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</si>
  <si>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</si>
  <si>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</si>
  <si>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</si>
  <si>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</si>
  <si>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</si>
  <si>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</si>
  <si>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</si>
  <si>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</si>
  <si>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</si>
  <si>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</si>
  <si>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</si>
  <si>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</si>
  <si>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</si>
  <si>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</si>
  <si>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</si>
  <si>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</si>
  <si>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</si>
  <si>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</si>
  <si>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</si>
  <si>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</si>
  <si>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</si>
  <si>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</si>
  <si>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</si>
  <si>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</si>
  <si>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</si>
  <si>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</si>
  <si>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</si>
  <si>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</si>
  <si>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</si>
  <si>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</si>
  <si>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</si>
  <si>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</si>
  <si>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</si>
  <si>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</si>
  <si>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</si>
  <si>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</si>
  <si>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</si>
  <si>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</si>
  <si>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</si>
  <si>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</si>
  <si>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</si>
  <si>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</si>
  <si>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</si>
  <si>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</si>
  <si>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</si>
  <si>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</si>
  <si>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</si>
  <si>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</si>
  <si>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</si>
  <si>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</si>
  <si>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</si>
  <si>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</si>
  <si>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</si>
  <si>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</si>
  <si>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</si>
  <si>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</si>
  <si>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</si>
  <si>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</si>
  <si>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</si>
  <si>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</si>
  <si>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</si>
  <si>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</si>
  <si>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</si>
  <si>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</si>
  <si>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</si>
  <si>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</si>
  <si>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</si>
  <si>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</si>
  <si>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</si>
  <si>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</si>
  <si>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</si>
  <si>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</si>
  <si>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</si>
  <si>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</si>
  <si>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</si>
  <si>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</si>
  <si>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</si>
  <si>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</si>
  <si>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</si>
  <si>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</si>
  <si>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</si>
  <si>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</si>
  <si>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</si>
  <si>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</si>
  <si>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</si>
  <si>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</si>
  <si>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</si>
  <si>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</si>
  <si>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</si>
  <si>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</si>
  <si>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</si>
  <si>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</si>
  <si>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</si>
  <si>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</si>
  <si>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</si>
  <si>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</si>
  <si>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</si>
  <si>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</si>
  <si>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</si>
  <si>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</si>
  <si>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</si>
  <si>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</si>
  <si>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</si>
  <si>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</si>
  <si>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</si>
  <si>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</si>
  <si>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</si>
  <si>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</si>
  <si>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</si>
  <si>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</si>
  <si>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</si>
  <si>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</si>
  <si>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</si>
  <si>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</si>
  <si>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</si>
  <si>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</si>
  <si>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</si>
  <si>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</si>
  <si>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</si>
  <si>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</si>
  <si>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</si>
  <si>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</si>
  <si>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</si>
  <si>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</si>
  <si>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</si>
  <si>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</si>
  <si>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</si>
  <si>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</si>
  <si>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</si>
  <si>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</si>
  <si>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</si>
  <si>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</si>
  <si>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</si>
  <si>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</si>
  <si>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</si>
  <si>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</si>
  <si>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</si>
  <si>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</si>
  <si>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</si>
  <si>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</si>
  <si>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</si>
  <si>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</si>
  <si>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</si>
  <si>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</si>
  <si>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</si>
  <si>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</si>
  <si>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</si>
  <si>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</si>
  <si>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</si>
  <si>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</si>
  <si>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</si>
  <si>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</si>
  <si>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</si>
  <si>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</si>
  <si>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</si>
  <si>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</si>
  <si>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</si>
  <si>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</si>
  <si>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</si>
  <si>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</si>
  <si>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</si>
  <si>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</si>
  <si>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</si>
  <si>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</si>
  <si>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</si>
  <si>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</si>
  <si>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</si>
  <si>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</si>
  <si>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</si>
  <si>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</si>
  <si>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</si>
  <si>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</si>
  <si>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</si>
  <si>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</si>
  <si>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</si>
  <si>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</si>
  <si>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</si>
  <si>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</si>
  <si>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</si>
  <si>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</si>
  <si>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</si>
  <si>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</si>
  <si>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</si>
  <si>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</si>
  <si>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</si>
  <si>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</si>
  <si>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</si>
  <si>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</si>
  <si>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</si>
  <si>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</si>
  <si>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</si>
  <si>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</si>
  <si>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</si>
  <si>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</si>
  <si>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</si>
  <si>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</si>
  <si>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</si>
  <si>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</si>
  <si>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</si>
  <si>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</si>
  <si>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</si>
  <si>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</si>
  <si>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</si>
  <si>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</si>
  <si>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</si>
  <si>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</si>
  <si>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</si>
  <si>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</si>
  <si>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</si>
  <si>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</si>
  <si>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</si>
  <si>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</si>
  <si>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</si>
  <si>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</si>
  <si>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</si>
  <si>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</si>
  <si>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</si>
  <si>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</si>
  <si>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</si>
  <si>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</si>
  <si>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</si>
  <si>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</si>
  <si>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</si>
  <si>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</si>
  <si>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</si>
  <si>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</si>
  <si>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</si>
  <si>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</si>
  <si>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</si>
  <si>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</si>
  <si>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</si>
  <si>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</si>
  <si>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</si>
  <si>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</si>
  <si>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</si>
  <si>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</si>
  <si>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</si>
  <si>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</si>
  <si>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</si>
  <si>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</si>
  <si>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</si>
  <si>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</si>
  <si>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</si>
  <si>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</si>
  <si>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</si>
  <si>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</si>
  <si>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</si>
  <si>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</si>
  <si>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</si>
  <si>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</si>
  <si>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</si>
  <si>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</si>
  <si>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</si>
  <si>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</si>
  <si>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</si>
  <si>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</si>
  <si>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</si>
  <si>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</si>
  <si>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</si>
  <si>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</si>
  <si>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</si>
  <si>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</si>
  <si>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</si>
  <si>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</si>
  <si>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</si>
  <si>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</si>
  <si>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</si>
  <si>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</si>
  <si>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</si>
  <si>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</si>
  <si>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</si>
  <si>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</si>
  <si>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</si>
  <si>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</si>
  <si>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</si>
  <si>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</si>
  <si>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</si>
  <si>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</si>
  <si>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</si>
  <si>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</si>
  <si>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</si>
  <si>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</si>
  <si>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</si>
  <si>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</si>
  <si>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</si>
  <si>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</si>
  <si>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</si>
  <si>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</si>
  <si>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</si>
  <si>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</si>
  <si>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</si>
  <si>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</si>
  <si>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</si>
  <si>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</si>
  <si>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</si>
  <si>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</si>
  <si>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</si>
  <si>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</si>
  <si>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</si>
  <si>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</si>
  <si>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</si>
  <si>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</si>
  <si>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</si>
  <si>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</si>
  <si>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</si>
  <si>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</si>
  <si>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</si>
  <si>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</si>
  <si>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</si>
  <si>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</si>
  <si>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</si>
  <si>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</si>
  <si>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</si>
  <si>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</si>
  <si>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</si>
  <si>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</si>
  <si>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</si>
  <si>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</si>
  <si>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</si>
  <si>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</si>
  <si>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</si>
  <si>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</si>
  <si>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</si>
  <si>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</si>
  <si>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</si>
  <si>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</si>
  <si>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</si>
  <si>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</si>
  <si>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</si>
  <si>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</si>
  <si>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</si>
  <si>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</si>
  <si>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</si>
  <si>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</si>
  <si>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</si>
  <si>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</si>
  <si>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</si>
  <si>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</si>
  <si>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</si>
  <si>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</si>
  <si>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</si>
  <si>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</si>
  <si>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</si>
  <si>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</si>
  <si>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</si>
  <si>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</si>
  <si>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</si>
  <si>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</si>
  <si>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</si>
  <si>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</si>
  <si>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</si>
  <si>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</si>
  <si>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</si>
  <si>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</si>
  <si>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</si>
  <si>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</si>
  <si>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</si>
  <si>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</si>
  <si>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</si>
  <si>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</si>
  <si>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</si>
  <si>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</si>
  <si>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</si>
  <si>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</si>
  <si>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</si>
  <si>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</si>
  <si>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</si>
  <si>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</si>
  <si>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</si>
  <si>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</si>
  <si>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</si>
  <si>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</si>
  <si>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</si>
  <si>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</si>
  <si>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</si>
  <si>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</si>
  <si>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</si>
  <si>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</si>
  <si>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</si>
  <si>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</si>
  <si>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</si>
  <si>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</si>
  <si>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</si>
  <si>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</si>
  <si>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</si>
  <si>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</si>
  <si>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</si>
  <si>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</si>
  <si>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</si>
  <si>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</si>
  <si>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</si>
  <si>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</si>
  <si>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</si>
  <si>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</si>
  <si>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</si>
  <si>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</si>
  <si>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</si>
  <si>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</si>
  <si>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</si>
  <si>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</si>
  <si>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</si>
  <si>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</si>
  <si>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</si>
  <si>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</si>
  <si>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</si>
  <si>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</si>
  <si>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</si>
  <si>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</si>
  <si>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</si>
  <si>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</si>
  <si>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</si>
  <si>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</si>
  <si>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</si>
  <si>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</si>
  <si>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</si>
  <si>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</si>
  <si>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</si>
  <si>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</si>
  <si>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</si>
  <si>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</si>
  <si>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</si>
  <si>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</si>
  <si>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</si>
  <si>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</si>
  <si>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</si>
  <si>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</si>
  <si>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</si>
  <si>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</si>
  <si>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</si>
  <si>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</si>
  <si>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</si>
  <si>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</si>
  <si>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</si>
  <si>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</si>
  <si>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</si>
  <si>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</si>
  <si>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</si>
  <si>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</si>
  <si>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</si>
  <si>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</si>
  <si>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</si>
  <si>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</si>
  <si>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</si>
  <si>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</si>
  <si>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</si>
  <si>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</si>
  <si>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</si>
  <si>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</si>
  <si>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</si>
  <si>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</si>
  <si>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</si>
  <si>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</si>
  <si>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</si>
  <si>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</si>
  <si>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</si>
  <si>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</si>
  <si>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</si>
  <si>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</si>
  <si>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</si>
  <si>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</si>
  <si>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</si>
  <si>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</si>
  <si>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</si>
  <si>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</si>
  <si>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</si>
  <si>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</si>
  <si>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</si>
  <si>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</si>
  <si>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</si>
  <si>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</si>
  <si>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</si>
  <si>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</si>
  <si>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</si>
  <si>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</si>
  <si>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</si>
  <si>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</si>
  <si>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</si>
  <si>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</si>
  <si>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</si>
  <si>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</si>
  <si>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</si>
  <si>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</si>
  <si>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</si>
  <si>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</si>
  <si>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</si>
  <si>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</si>
  <si>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</si>
  <si>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</si>
  <si>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</si>
  <si>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</si>
  <si>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</si>
  <si>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</si>
  <si>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</si>
  <si>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</si>
  <si>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</si>
  <si>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</si>
  <si>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</si>
  <si>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</si>
  <si>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</si>
  <si>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</si>
  <si>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</si>
  <si>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</si>
  <si>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</si>
  <si>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</si>
  <si>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</si>
  <si>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</si>
  <si>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</si>
  <si>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</si>
  <si>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</si>
  <si>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</si>
  <si>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</si>
  <si>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</si>
  <si>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</si>
  <si>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</si>
  <si>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</si>
  <si>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</si>
  <si>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</si>
  <si>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</si>
  <si>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</si>
  <si>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</si>
  <si>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</si>
  <si>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</si>
  <si>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</si>
  <si>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</si>
  <si>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</si>
  <si>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</si>
  <si>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</si>
  <si>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</si>
  <si>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</si>
  <si>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</si>
  <si>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</si>
  <si>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</si>
  <si>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</si>
  <si>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</si>
  <si>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</si>
  <si>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</si>
  <si>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</si>
  <si>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</si>
  <si>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</si>
  <si>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</si>
  <si>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</si>
  <si>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</si>
  <si>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</si>
  <si>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</si>
  <si>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</si>
  <si>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</si>
  <si>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</si>
  <si>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</si>
  <si>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</si>
  <si>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</si>
  <si>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</si>
  <si>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</si>
  <si>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</si>
  <si>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</si>
  <si>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</si>
  <si>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</si>
  <si>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</si>
  <si>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</si>
  <si>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</si>
  <si>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</si>
  <si>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</si>
  <si>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</si>
  <si>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</si>
  <si>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</si>
  <si>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</si>
  <si>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</si>
  <si>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</si>
  <si>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</si>
  <si>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</si>
  <si>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</si>
  <si>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</si>
  <si>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</si>
  <si>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</si>
  <si>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</si>
  <si>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</si>
  <si>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</si>
  <si>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</si>
  <si>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</si>
  <si>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</si>
  <si>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</si>
  <si>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</si>
  <si>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</si>
  <si>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</si>
  <si>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</si>
  <si>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</si>
  <si>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</si>
  <si>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</si>
  <si>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</si>
  <si>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</si>
  <si>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</si>
  <si>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</si>
  <si>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</si>
  <si>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</si>
  <si>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</si>
  <si>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</si>
  <si>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</si>
  <si>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</si>
  <si>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</si>
  <si>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</si>
  <si>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</si>
  <si>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</si>
  <si>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</si>
  <si>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</si>
  <si>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</si>
  <si>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</si>
  <si>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</si>
  <si>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</si>
  <si>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</si>
  <si>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</si>
  <si>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</si>
  <si>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</si>
  <si>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</si>
  <si>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</si>
  <si>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</si>
  <si>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</si>
  <si>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</si>
  <si>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</si>
  <si>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</si>
  <si>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</si>
  <si>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</si>
  <si>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</si>
  <si>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</si>
  <si>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</si>
  <si>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</si>
  <si>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</si>
  <si>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</si>
  <si>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</si>
  <si>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</si>
  <si>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</si>
  <si>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</si>
  <si>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</si>
  <si>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</si>
  <si>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</si>
  <si>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</si>
  <si>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</si>
  <si>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</si>
  <si>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</si>
  <si>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</si>
  <si>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</si>
  <si>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</si>
  <si>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</si>
  <si>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</si>
  <si>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</si>
  <si>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</si>
  <si>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</si>
  <si>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</si>
  <si>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</si>
  <si>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</si>
  <si>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</si>
  <si>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</si>
  <si>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</si>
  <si>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</si>
  <si>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</si>
  <si>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</si>
  <si>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</si>
  <si>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</si>
  <si>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</si>
  <si>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</si>
  <si>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</si>
  <si>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</si>
  <si>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</si>
  <si>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</si>
  <si>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</si>
  <si>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</si>
  <si>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</si>
  <si>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</si>
  <si>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</si>
  <si>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</si>
  <si>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</si>
  <si>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</si>
  <si>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</si>
  <si>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</si>
  <si>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</si>
  <si>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</si>
  <si>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</si>
  <si>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</si>
  <si>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</si>
  <si>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</si>
  <si>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</si>
  <si>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</si>
  <si>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</si>
  <si>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</si>
  <si>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</si>
  <si>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</si>
  <si>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</si>
  <si>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</si>
  <si>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</si>
  <si>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</si>
  <si>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</si>
  <si>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</si>
  <si>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</si>
  <si>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</si>
  <si>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</si>
  <si>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</si>
  <si>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</si>
  <si>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</si>
  <si>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</si>
  <si>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</si>
  <si>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</si>
  <si>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</si>
  <si>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</si>
  <si>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</si>
  <si>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</si>
  <si>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</si>
  <si>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</si>
  <si>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</si>
  <si>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</si>
  <si>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</si>
  <si>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</si>
  <si>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</si>
  <si>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</si>
  <si>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</si>
  <si>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</si>
  <si>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</si>
  <si>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</si>
  <si>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</si>
  <si>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</si>
  <si>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</si>
  <si>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</si>
  <si>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</si>
  <si>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</si>
  <si>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</si>
  <si>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</si>
  <si>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</si>
  <si>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</si>
  <si>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</si>
  <si>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</si>
  <si>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</si>
  <si>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</si>
  <si>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</si>
  <si>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</si>
  <si>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</si>
  <si>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</si>
  <si>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</si>
  <si>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</si>
  <si>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</si>
  <si>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</si>
  <si>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</si>
  <si>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</si>
  <si>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</si>
  <si>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</si>
  <si>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</si>
  <si>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</si>
  <si>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</si>
  <si>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</si>
  <si>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</si>
  <si>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</si>
  <si>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</si>
  <si>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</si>
  <si>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</si>
  <si>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</si>
  <si>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</si>
  <si>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</si>
  <si>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</si>
  <si>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</si>
  <si>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</si>
  <si>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</si>
  <si>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</si>
  <si>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</si>
  <si>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</si>
  <si>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</si>
  <si>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</si>
  <si>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</si>
  <si>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</si>
  <si>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</si>
  <si>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</si>
  <si>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</si>
  <si>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</si>
  <si>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</si>
  <si>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</si>
  <si>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</si>
  <si>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</si>
  <si>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</si>
  <si>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</si>
  <si>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</si>
  <si>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</si>
  <si>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</si>
  <si>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</si>
  <si>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</si>
  <si>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</si>
  <si>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</si>
  <si>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</si>
  <si>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</si>
  <si>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</si>
  <si>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</si>
  <si>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</si>
  <si>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</si>
  <si>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</si>
  <si>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</si>
  <si>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</si>
  <si>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</si>
  <si>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</si>
  <si>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</si>
  <si>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</si>
  <si>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</si>
  <si>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</si>
  <si>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</si>
  <si>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</si>
  <si>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</si>
  <si>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</si>
  <si>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</si>
  <si>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</si>
  <si>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</si>
  <si>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</si>
  <si>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</si>
  <si>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</si>
  <si>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</si>
  <si>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</si>
  <si>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</si>
  <si>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</si>
  <si>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</si>
  <si>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</si>
  <si>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</si>
  <si>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</si>
  <si>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</si>
  <si>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</si>
  <si>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</si>
  <si>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</si>
  <si>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</si>
  <si>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</si>
  <si>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</si>
  <si>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</si>
  <si>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</si>
  <si>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</si>
  <si>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</si>
  <si>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</si>
  <si>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</si>
  <si>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</si>
  <si>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</si>
  <si>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</si>
  <si>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</si>
  <si>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</si>
  <si>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</si>
  <si>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</si>
  <si>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</si>
  <si>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</si>
  <si>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</si>
  <si>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</si>
  <si>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</si>
  <si>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</si>
  <si>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</si>
  <si>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</si>
  <si>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</si>
  <si>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</si>
  <si>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</si>
  <si>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</si>
  <si>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</si>
  <si>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</si>
  <si>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</si>
  <si>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</si>
  <si>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</si>
  <si>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</si>
  <si>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</si>
  <si>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</si>
  <si>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</si>
  <si>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</si>
  <si>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</si>
  <si>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</si>
  <si>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</si>
  <si>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</si>
  <si>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</si>
  <si>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</si>
  <si>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</si>
  <si>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</si>
  <si>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</si>
  <si>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</si>
  <si>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</si>
  <si>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</si>
  <si>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</si>
  <si>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</si>
  <si>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</si>
  <si>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</si>
  <si>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</si>
  <si>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</si>
  <si>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</si>
  <si>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</si>
  <si>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</si>
  <si>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</si>
  <si>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</si>
  <si>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</si>
  <si>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</si>
  <si>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</si>
  <si>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</si>
  <si>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</si>
  <si>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</si>
  <si>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</si>
  <si>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</si>
  <si>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</si>
  <si>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</si>
  <si>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</si>
  <si>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</si>
  <si>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</si>
  <si>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</si>
  <si>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</si>
  <si>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</si>
  <si>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</si>
  <si>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</si>
  <si>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</si>
  <si>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</si>
  <si>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</si>
  <si>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</si>
  <si>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</si>
  <si>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</si>
  <si>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</si>
  <si>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</si>
  <si>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</si>
  <si>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</si>
  <si>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</si>
  <si>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</si>
  <si>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</si>
  <si>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</si>
  <si>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</si>
  <si>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</si>
  <si>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</si>
  <si>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</si>
  <si>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</si>
  <si>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</si>
  <si>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</si>
  <si>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</si>
  <si>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</si>
  <si>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</si>
  <si>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</si>
  <si>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</si>
  <si>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</si>
  <si>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</si>
  <si>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</si>
  <si>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</si>
  <si>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</si>
  <si>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</si>
  <si>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</si>
  <si>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</si>
  <si>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</si>
  <si>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</si>
  <si>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</si>
  <si>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</si>
  <si>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</si>
  <si>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</si>
  <si>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</si>
  <si>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</si>
  <si>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</si>
  <si>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</si>
  <si>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</si>
  <si>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</si>
  <si>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</si>
  <si>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</si>
  <si>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</si>
  <si>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</si>
  <si>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</si>
  <si>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</si>
  <si>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</si>
  <si>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</si>
  <si>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</si>
  <si>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</si>
  <si>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</si>
  <si>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</si>
  <si>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</si>
  <si>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</si>
  <si>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</si>
  <si>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</si>
  <si>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</si>
  <si>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</si>
  <si>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</si>
  <si>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</si>
  <si>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</si>
  <si>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</si>
  <si>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</si>
  <si>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</si>
  <si>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</si>
  <si>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</si>
  <si>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</si>
  <si>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</si>
  <si>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</si>
  <si>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</si>
  <si>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</si>
  <si>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</si>
  <si>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</si>
  <si>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</si>
  <si>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</si>
  <si>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</si>
  <si>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</si>
  <si>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</si>
  <si>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</si>
  <si>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</si>
  <si>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</si>
  <si>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</si>
  <si>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</si>
  <si>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</si>
  <si>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</si>
  <si>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</si>
  <si>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</si>
  <si>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</si>
  <si>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</si>
  <si>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</si>
  <si>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</si>
  <si>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</si>
  <si>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</si>
  <si>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</si>
  <si>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</si>
  <si>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</si>
  <si>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</si>
  <si>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</si>
  <si>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</si>
  <si>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</si>
  <si>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</si>
  <si>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</si>
  <si>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</si>
  <si>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</si>
  <si>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</si>
  <si>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</si>
  <si>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</si>
  <si>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</si>
  <si>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</si>
  <si>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</si>
  <si>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</si>
  <si>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</si>
  <si>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</si>
  <si>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</si>
  <si>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</si>
  <si>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</si>
  <si>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</si>
  <si>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</si>
  <si>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</si>
  <si>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</si>
  <si>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</si>
  <si>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</si>
  <si>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</si>
  <si>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</si>
  <si>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</si>
  <si>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</si>
  <si>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</si>
  <si>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</si>
  <si>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</si>
  <si>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</si>
  <si>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</si>
  <si>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</si>
  <si>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</si>
  <si>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</si>
  <si>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</si>
  <si>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</si>
  <si>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</si>
  <si>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</si>
  <si>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</si>
  <si>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</si>
  <si>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</si>
  <si>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</si>
  <si>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</si>
  <si>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</si>
  <si>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</si>
  <si>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</si>
  <si>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</si>
  <si>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</si>
  <si>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</si>
  <si>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</si>
  <si>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</si>
  <si>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</si>
  <si>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</si>
  <si>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</si>
  <si>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</si>
  <si>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</si>
  <si>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</si>
  <si>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</si>
  <si>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</si>
  <si>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</si>
  <si>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</si>
  <si>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</si>
  <si>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</si>
  <si>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</si>
  <si>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</si>
  <si>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</si>
  <si>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</si>
  <si>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</si>
  <si>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</si>
  <si>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</si>
  <si>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</si>
  <si>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</si>
  <si>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</si>
  <si>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</si>
  <si>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</si>
  <si>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</si>
  <si>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</si>
  <si>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</si>
  <si>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</si>
  <si>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</si>
  <si>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</si>
  <si>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</si>
  <si>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</si>
  <si>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</si>
  <si>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</si>
  <si>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</si>
  <si>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</si>
  <si>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</si>
  <si>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</si>
  <si>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</si>
  <si>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</si>
  <si>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</si>
  <si>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</si>
  <si>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</si>
  <si>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</si>
  <si>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</si>
  <si>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</si>
  <si>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</si>
  <si>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</si>
  <si>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</si>
  <si>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</si>
  <si>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</si>
  <si>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</si>
  <si>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</si>
  <si>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</si>
  <si>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</si>
  <si>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</si>
  <si>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</si>
  <si>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</si>
  <si>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</si>
  <si>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</si>
  <si>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</si>
  <si>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</si>
  <si>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</si>
  <si>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</si>
  <si>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</si>
  <si>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</si>
  <si>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</si>
  <si>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</si>
  <si>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</si>
  <si>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</si>
  <si>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</si>
  <si>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</si>
  <si>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</si>
  <si>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</si>
  <si>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</si>
  <si>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</si>
  <si>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</si>
  <si>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</si>
  <si>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</si>
  <si>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</si>
  <si>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</si>
  <si>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</si>
  <si>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</si>
  <si>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</si>
  <si>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</si>
  <si>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</si>
  <si>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</si>
  <si>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</si>
  <si>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</si>
  <si>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</si>
  <si>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</si>
  <si>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</si>
  <si>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</si>
  <si>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</si>
  <si>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</si>
  <si>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</si>
  <si>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</si>
  <si>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</si>
  <si>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</si>
  <si>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</si>
  <si>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</si>
  <si>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</si>
  <si>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</si>
  <si>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</si>
  <si>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</si>
  <si>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</si>
  <si>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</si>
  <si>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</si>
  <si>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</si>
  <si>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</si>
  <si>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</si>
  <si>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</si>
  <si>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</si>
  <si>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</si>
  <si>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</si>
  <si>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</si>
  <si>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</si>
  <si>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</si>
  <si>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</si>
  <si>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</si>
  <si>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</si>
  <si>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</si>
  <si>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</si>
  <si>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</si>
  <si>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</si>
  <si>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</si>
  <si>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</si>
  <si>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</si>
  <si>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</si>
  <si>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</si>
  <si>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</si>
  <si>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</si>
  <si>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</si>
  <si>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</si>
  <si>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</si>
  <si>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</si>
  <si>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</si>
  <si>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</si>
  <si>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</si>
  <si>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</si>
  <si>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</si>
  <si>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</si>
  <si>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</si>
  <si>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</si>
  <si>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</si>
  <si>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</si>
  <si>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</si>
  <si>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</si>
  <si>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</si>
  <si>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</si>
  <si>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</si>
  <si>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</si>
  <si>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</si>
  <si>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</si>
  <si>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</si>
  <si>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</si>
  <si>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</si>
  <si>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</si>
  <si>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</si>
  <si>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</si>
  <si>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</si>
  <si>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</si>
  <si>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</si>
  <si>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</si>
  <si>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</si>
  <si>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</si>
  <si>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</si>
  <si>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</si>
  <si>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</si>
  <si>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</si>
  <si>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</si>
  <si>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</si>
  <si>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</si>
  <si>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</si>
  <si>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</si>
  <si>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</si>
  <si>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</si>
  <si>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</si>
  <si>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</si>
  <si>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</si>
  <si>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</si>
  <si>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</si>
  <si>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</si>
  <si>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</si>
  <si>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</si>
  <si>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</si>
  <si>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</si>
  <si>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</si>
  <si>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</si>
  <si>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</si>
  <si>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</si>
  <si>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</si>
  <si>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</si>
  <si>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</si>
  <si>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</si>
  <si>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</si>
  <si>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</si>
  <si>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</si>
  <si>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</si>
  <si>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</si>
  <si>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</si>
  <si>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</si>
  <si>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</si>
  <si>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</si>
  <si>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</si>
  <si>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</si>
  <si>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</si>
  <si>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</si>
  <si>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</si>
  <si>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</si>
  <si>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</si>
  <si>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</si>
  <si>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</si>
  <si>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</si>
  <si>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</si>
  <si>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</si>
  <si>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</si>
  <si>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</si>
  <si>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</si>
  <si>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</si>
  <si>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</si>
  <si>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</si>
  <si>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</si>
  <si>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</si>
  <si>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</si>
  <si>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</si>
  <si>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</si>
  <si>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</si>
  <si>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</si>
  <si>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</si>
  <si>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</si>
  <si>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</si>
  <si>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</si>
  <si>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</si>
  <si>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</si>
  <si>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</si>
  <si>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</si>
  <si>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</si>
  <si>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</si>
  <si>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</si>
  <si>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</si>
  <si>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</si>
  <si>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</si>
  <si>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</si>
  <si>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</si>
  <si>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</si>
  <si>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</si>
  <si>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</si>
  <si>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</si>
  <si>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</si>
  <si>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</si>
  <si>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</si>
  <si>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</si>
  <si>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</si>
  <si>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</si>
  <si>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</si>
  <si>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</si>
  <si>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</si>
  <si>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</si>
  <si>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</si>
  <si>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</si>
  <si>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</si>
  <si>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</si>
  <si>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</si>
  <si>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</si>
  <si>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</si>
  <si>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</si>
  <si>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</si>
  <si>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</si>
  <si>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</si>
  <si>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</si>
  <si>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</si>
  <si>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</si>
  <si>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</si>
  <si>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</si>
  <si>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</si>
  <si>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</si>
  <si>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</si>
  <si>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</si>
  <si>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</si>
  <si>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</si>
  <si>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</si>
  <si>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</si>
  <si>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</si>
  <si>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</si>
  <si>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</si>
  <si>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</si>
  <si>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</si>
  <si>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</si>
  <si>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</si>
  <si>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</si>
  <si>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</si>
  <si>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</si>
  <si>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</si>
  <si>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</si>
  <si>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</si>
  <si>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</si>
  <si>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</si>
  <si>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</si>
  <si>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</si>
  <si>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</si>
  <si>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</si>
  <si>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</si>
  <si>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</si>
  <si>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</si>
  <si>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</si>
  <si>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</si>
  <si>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</si>
  <si>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</si>
  <si>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</si>
  <si>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</si>
  <si>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</si>
  <si>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</si>
  <si>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</si>
  <si>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</si>
  <si>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</si>
  <si>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</si>
  <si>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</si>
  <si>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</si>
  <si>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</si>
  <si>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</si>
  <si>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</si>
  <si>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</si>
  <si>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</si>
  <si>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</si>
  <si>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</si>
  <si>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</si>
  <si>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</si>
  <si>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</si>
  <si>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</si>
  <si>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</si>
  <si>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</si>
  <si>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</si>
  <si>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</si>
  <si>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</si>
  <si>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</si>
  <si>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</si>
  <si>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</si>
  <si>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</si>
  <si>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</si>
  <si>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</si>
  <si>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</si>
  <si>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</si>
  <si>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</si>
  <si>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</si>
  <si>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</si>
  <si>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</si>
  <si>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</si>
  <si>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</si>
  <si>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</si>
  <si>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</si>
  <si>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</si>
  <si>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</si>
  <si>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</si>
  <si>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</si>
  <si>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</si>
  <si>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</si>
  <si>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</si>
  <si>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</si>
  <si>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</si>
  <si>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</si>
  <si>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</si>
  <si>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</si>
  <si>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</si>
  <si>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</si>
  <si>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</si>
  <si>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</si>
  <si>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</si>
  <si>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</si>
  <si>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</si>
  <si>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</si>
  <si>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</si>
  <si>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</si>
  <si>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</si>
  <si>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</si>
  <si>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</si>
  <si>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</si>
  <si>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</si>
  <si>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</si>
  <si>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</si>
  <si>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</si>
  <si>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</si>
  <si>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</si>
  <si>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</si>
  <si>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</si>
  <si>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</si>
  <si>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</si>
  <si>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</si>
  <si>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</si>
  <si>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</si>
  <si>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</si>
  <si>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</si>
  <si>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</si>
  <si>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</si>
  <si>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</si>
  <si>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</si>
  <si>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</si>
  <si>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</si>
  <si>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</si>
  <si>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</si>
  <si>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</si>
  <si>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</si>
  <si>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</si>
  <si>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</si>
  <si>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</si>
  <si>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</si>
  <si>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</si>
  <si>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</si>
  <si>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</si>
  <si>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</si>
  <si>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</si>
  <si>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</si>
  <si>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</si>
  <si>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</si>
  <si>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</si>
  <si>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</si>
  <si>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</si>
  <si>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</si>
  <si>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</si>
  <si>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</si>
  <si>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</si>
  <si>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</si>
  <si>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</si>
  <si>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</si>
  <si>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</si>
  <si>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</si>
  <si>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</si>
  <si>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</si>
  <si>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</si>
  <si>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</si>
  <si>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</si>
  <si>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</si>
  <si>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</si>
  <si>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</si>
  <si>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</si>
  <si>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</si>
  <si>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</si>
  <si>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</si>
  <si>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</si>
  <si>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</si>
  <si>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</si>
  <si>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</si>
  <si>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</si>
  <si>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</si>
  <si>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</si>
  <si>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</si>
  <si>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</si>
  <si>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</si>
  <si>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</si>
  <si>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</si>
  <si>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</si>
  <si>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</si>
  <si>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</si>
  <si>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</si>
  <si>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</si>
  <si>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</si>
  <si>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</si>
  <si>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</si>
  <si>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</si>
  <si>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</si>
  <si>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</si>
  <si>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</si>
  <si>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</si>
  <si>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</si>
  <si>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</si>
  <si>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</si>
  <si>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</si>
  <si>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</si>
  <si>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</si>
  <si>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</si>
  <si>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</si>
  <si>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</si>
  <si>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</si>
  <si>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</si>
  <si>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</si>
  <si>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</si>
  <si>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</si>
  <si>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</si>
  <si>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</si>
  <si>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</si>
  <si>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</si>
  <si>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</si>
  <si>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</si>
  <si>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</si>
  <si>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</si>
  <si>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</si>
  <si>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</si>
  <si>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</si>
  <si>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</si>
  <si>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</si>
  <si>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</si>
  <si>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</si>
  <si>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</si>
  <si>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</si>
  <si>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</si>
  <si>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</si>
  <si>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</si>
  <si>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</si>
  <si>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</si>
  <si>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</si>
  <si>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</si>
  <si>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</si>
  <si>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</si>
  <si>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</si>
  <si>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</si>
  <si>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</si>
  <si>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</si>
  <si>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</si>
  <si>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</si>
  <si>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</si>
  <si>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</si>
  <si>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</si>
  <si>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</si>
  <si>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</si>
  <si>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</si>
  <si>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</si>
  <si>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</si>
  <si>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</si>
  <si>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</si>
  <si>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</si>
  <si>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</si>
  <si>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</si>
  <si>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</si>
  <si>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</si>
  <si>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</si>
  <si>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</si>
  <si>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</si>
  <si>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</si>
  <si>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</si>
  <si>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</si>
  <si>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</si>
  <si>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</si>
  <si>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</si>
  <si>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</si>
  <si>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</si>
  <si>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</si>
  <si>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</si>
  <si>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</si>
  <si>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</si>
  <si>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</si>
  <si>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</si>
  <si>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</si>
  <si>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</si>
  <si>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</si>
  <si>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</si>
  <si>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</si>
  <si>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</si>
  <si>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</si>
  <si>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</si>
  <si>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</si>
  <si>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</si>
  <si>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</si>
  <si>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</si>
  <si>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</si>
  <si>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</si>
  <si>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</si>
  <si>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</si>
  <si>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</si>
  <si>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</si>
  <si>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</si>
  <si>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</si>
  <si>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</si>
  <si>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</si>
  <si>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</si>
  <si>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</si>
  <si>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</si>
  <si>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</si>
  <si>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</si>
  <si>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</si>
  <si>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</si>
  <si>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</si>
  <si>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</si>
  <si>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</si>
  <si>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</si>
  <si>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</si>
  <si>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</si>
  <si>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</si>
  <si>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</si>
  <si>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</si>
  <si>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</si>
  <si>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</si>
  <si>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</si>
  <si>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</si>
  <si>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</si>
  <si>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</si>
  <si>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</si>
  <si>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</si>
  <si>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</si>
  <si>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</si>
  <si>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</si>
  <si>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</si>
  <si>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</si>
  <si>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</si>
  <si>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</si>
  <si>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</si>
  <si>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</si>
  <si>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</si>
  <si>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</si>
  <si>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</si>
  <si>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</si>
  <si>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</si>
  <si>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</si>
  <si>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</si>
  <si>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</si>
  <si>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</si>
  <si>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</si>
  <si>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</si>
  <si>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</si>
  <si>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</si>
  <si>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</si>
  <si>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</si>
  <si>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</si>
  <si>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</si>
  <si>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</si>
  <si>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</si>
  <si>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</si>
  <si>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</si>
  <si>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</si>
  <si>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</si>
  <si>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</si>
  <si>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</si>
  <si>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</si>
  <si>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</si>
  <si>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</si>
  <si>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</si>
  <si>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</si>
  <si>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</si>
  <si>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</si>
  <si>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</si>
  <si>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</si>
  <si>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</si>
  <si>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</si>
  <si>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</si>
  <si>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</si>
  <si>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</si>
  <si>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</si>
  <si>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</si>
  <si>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</si>
  <si>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</si>
  <si>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</si>
  <si>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</si>
  <si>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</si>
  <si>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</si>
  <si>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</si>
  <si>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</si>
  <si>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</si>
  <si>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</si>
  <si>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</si>
  <si>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</si>
  <si>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</si>
  <si>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</si>
  <si>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</si>
  <si>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</si>
  <si>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</si>
  <si>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</si>
  <si>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</si>
  <si>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</si>
  <si>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</si>
  <si>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</si>
  <si>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</si>
  <si>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</si>
  <si>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</si>
  <si>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</si>
  <si>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</si>
  <si>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</si>
  <si>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</si>
  <si>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</si>
  <si>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</si>
  <si>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</si>
  <si>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</si>
  <si>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</si>
  <si>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</si>
  <si>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</si>
  <si>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</si>
  <si>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</si>
  <si>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</si>
  <si>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</si>
  <si>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</si>
  <si>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</si>
  <si>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</si>
  <si>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</si>
  <si>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</si>
  <si>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</si>
  <si>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</si>
  <si>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</si>
  <si>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</si>
  <si>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</si>
  <si>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</si>
  <si>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</si>
  <si>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</si>
  <si>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</si>
  <si>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</si>
  <si>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</si>
  <si>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</si>
  <si>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</si>
  <si>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</si>
  <si>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</si>
  <si>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</si>
  <si>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</si>
  <si>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</si>
  <si>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</si>
  <si>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</si>
  <si>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</si>
  <si>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</si>
  <si>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</si>
  <si>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</si>
  <si>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</si>
  <si>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</si>
  <si>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</si>
  <si>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</si>
  <si>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</si>
  <si>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</si>
  <si>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</si>
  <si>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</si>
  <si>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</si>
  <si>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</si>
  <si>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</si>
  <si>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</si>
  <si>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</si>
  <si>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</si>
  <si>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</si>
  <si>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</si>
  <si>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</si>
  <si>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</si>
  <si>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</si>
  <si>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</si>
  <si>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</si>
  <si>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</si>
  <si>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</si>
  <si>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</si>
  <si>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</si>
  <si>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</si>
  <si>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</si>
  <si>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</si>
  <si>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</si>
  <si>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</si>
  <si>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</si>
  <si>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</si>
  <si>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</si>
  <si>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</si>
  <si>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</si>
  <si>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</si>
  <si>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</si>
  <si>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</si>
  <si>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</si>
  <si>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</si>
  <si>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</si>
  <si>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</si>
  <si>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</si>
  <si>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</si>
  <si>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</si>
  <si>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</si>
  <si>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</si>
  <si>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</si>
  <si>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</si>
  <si>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</si>
  <si>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</si>
  <si>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</si>
  <si>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</si>
  <si>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</si>
  <si>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</si>
  <si>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</si>
  <si>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</si>
  <si>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</si>
  <si>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</si>
  <si>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</si>
  <si>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</si>
  <si>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</si>
  <si>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</si>
  <si>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</si>
  <si>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</si>
  <si>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</si>
  <si>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</si>
  <si>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</si>
  <si>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</si>
  <si>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</si>
  <si>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</si>
  <si>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</si>
  <si>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</si>
  <si>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</si>
  <si>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</si>
  <si>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</si>
  <si>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</si>
  <si>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</si>
  <si>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</si>
  <si>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</si>
  <si>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</si>
  <si>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</si>
  <si>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</si>
  <si>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</si>
  <si>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</si>
  <si>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</si>
  <si>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</si>
  <si>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</si>
  <si>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</si>
  <si>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</si>
  <si>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</si>
  <si>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</si>
  <si>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</si>
  <si>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</si>
  <si>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</si>
  <si>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</si>
  <si>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</si>
  <si>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</si>
  <si>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</si>
  <si>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</si>
  <si>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</si>
  <si>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</si>
  <si>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</si>
  <si>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</si>
  <si>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</si>
  <si>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</si>
  <si>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</si>
  <si>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</si>
  <si>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</si>
  <si>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</si>
  <si>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</si>
  <si>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</si>
  <si>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</si>
  <si>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</si>
  <si>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</si>
  <si>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</si>
  <si>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</si>
  <si>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</si>
  <si>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</si>
  <si>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</si>
  <si>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</si>
  <si>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</si>
  <si>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</si>
  <si>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</si>
  <si>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</si>
  <si>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</si>
  <si>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</si>
  <si>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</si>
  <si>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</si>
  <si>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</si>
  <si>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</si>
  <si>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</si>
  <si>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</si>
  <si>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</si>
  <si>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</si>
  <si>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</si>
  <si>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</si>
  <si>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</si>
  <si>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</si>
  <si>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</si>
  <si>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</si>
  <si>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</si>
  <si>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</si>
  <si>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</si>
  <si>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</si>
  <si>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</si>
  <si>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</si>
  <si>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</si>
  <si>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</si>
  <si>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</si>
  <si>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</si>
  <si>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</si>
  <si>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</si>
  <si>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</si>
  <si>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</si>
  <si>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</si>
  <si>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</si>
  <si>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</si>
  <si>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</si>
  <si>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</si>
  <si>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</si>
  <si>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</si>
  <si>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</si>
  <si>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</si>
  <si>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</si>
  <si>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</si>
  <si>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</si>
  <si>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</si>
  <si>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</si>
  <si>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</si>
  <si>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</si>
  <si>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</si>
  <si>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</si>
  <si>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</si>
  <si>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</si>
  <si>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</si>
  <si>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</si>
  <si>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</si>
  <si>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</si>
  <si>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</si>
  <si>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</si>
  <si>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</si>
  <si>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</si>
  <si>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</si>
  <si>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</si>
  <si>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</si>
  <si>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</si>
  <si>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</si>
  <si>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</si>
  <si>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</si>
  <si>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</si>
  <si>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</si>
  <si>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</si>
  <si>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</si>
  <si>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</si>
  <si>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</si>
  <si>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</si>
  <si>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</si>
  <si>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</si>
  <si>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</si>
  <si>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</si>
  <si>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</si>
  <si>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</si>
  <si>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</si>
  <si>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</si>
  <si>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</si>
  <si>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</si>
  <si>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</si>
  <si>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</si>
  <si>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</si>
  <si>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</si>
  <si>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</si>
  <si>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</si>
  <si>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</si>
  <si>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</si>
  <si>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</si>
  <si>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</si>
  <si>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</si>
  <si>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</si>
  <si>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</si>
  <si>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</si>
  <si>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</si>
  <si>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</si>
  <si>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</si>
  <si>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</si>
  <si>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</si>
  <si>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</si>
  <si>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</si>
  <si>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</si>
  <si>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</si>
  <si>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</si>
  <si>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</si>
  <si>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</si>
  <si>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</si>
  <si>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</si>
  <si>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</si>
  <si>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</si>
  <si>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</si>
  <si>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</si>
  <si>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</si>
  <si>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</si>
  <si>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</si>
  <si>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</si>
  <si>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</si>
  <si>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</si>
  <si>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</si>
  <si>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</si>
  <si>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</si>
  <si>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</si>
  <si>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</si>
  <si>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</si>
  <si>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</si>
  <si>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</si>
  <si>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</si>
  <si>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</si>
  <si>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</si>
  <si>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</si>
  <si>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</si>
  <si>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</si>
  <si>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</si>
  <si>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</si>
  <si>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</si>
  <si>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</si>
  <si>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</si>
  <si>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</si>
  <si>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</si>
  <si>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</si>
  <si>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</si>
  <si>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</si>
  <si>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</si>
  <si>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</si>
  <si>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</si>
  <si>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</si>
  <si>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</si>
  <si>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</si>
  <si>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</si>
  <si>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</si>
  <si>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</si>
  <si>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</si>
  <si>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</si>
  <si>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</si>
  <si>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</si>
  <si>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</si>
  <si>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</si>
  <si>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</si>
  <si>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</si>
  <si>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</si>
  <si>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</si>
  <si>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</si>
  <si>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</si>
  <si>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</si>
  <si>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</si>
  <si>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</si>
  <si>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</si>
  <si>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</si>
  <si>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</si>
  <si>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</si>
  <si>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</si>
  <si>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</si>
  <si>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</si>
  <si>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</si>
  <si>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</si>
  <si>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</si>
  <si>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</si>
  <si>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</si>
  <si>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</si>
  <si>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</si>
  <si>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</si>
  <si>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</si>
  <si>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</si>
  <si>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</si>
  <si>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</si>
  <si>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</si>
  <si>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</si>
  <si>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</si>
  <si>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</si>
  <si>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</si>
  <si>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</si>
  <si>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</si>
  <si>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</si>
  <si>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</si>
  <si>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</si>
  <si>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</si>
  <si>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</si>
  <si>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</si>
  <si>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</si>
  <si>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</si>
  <si>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</si>
  <si>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</si>
  <si>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</si>
  <si>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</si>
  <si>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</si>
  <si>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</si>
  <si>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</si>
  <si>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</si>
  <si>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</si>
  <si>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</si>
  <si>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</si>
  <si>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</si>
  <si>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</si>
  <si>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</si>
  <si>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</si>
  <si>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</si>
  <si>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</si>
  <si>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</si>
  <si>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</si>
  <si>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</si>
  <si>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</si>
  <si>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</si>
  <si>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</si>
  <si>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</si>
  <si>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</si>
  <si>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</si>
  <si>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</si>
  <si>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</si>
  <si>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</si>
  <si>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</si>
  <si>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</si>
  <si>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</si>
  <si>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</si>
  <si>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</si>
  <si>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</si>
  <si>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</si>
  <si>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</si>
  <si>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</si>
  <si>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</si>
  <si>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</si>
  <si>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</si>
  <si>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</si>
  <si>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</si>
  <si>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</si>
  <si>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</si>
  <si>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</si>
  <si>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</si>
  <si>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</si>
  <si>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</si>
  <si>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</si>
  <si>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</si>
  <si>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</si>
  <si>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</si>
  <si>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</si>
  <si>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</si>
  <si>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</si>
  <si>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</si>
  <si>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</si>
  <si>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</si>
  <si>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</si>
  <si>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</si>
  <si>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</si>
  <si>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</si>
  <si>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</si>
  <si>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</si>
  <si>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</si>
  <si>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</si>
  <si>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</si>
  <si>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</si>
  <si>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</si>
  <si>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</si>
  <si>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</si>
  <si>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</si>
  <si>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</si>
  <si>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</si>
  <si>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</si>
  <si>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</si>
  <si>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</si>
  <si>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</si>
  <si>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</si>
  <si>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</si>
  <si>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</si>
  <si>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</si>
  <si>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</si>
  <si>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</si>
  <si>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</si>
  <si>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</si>
  <si>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</si>
  <si>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</si>
  <si>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</si>
  <si>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</si>
  <si>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</si>
  <si>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</si>
  <si>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</si>
  <si>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</si>
  <si>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</si>
  <si>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</si>
  <si>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</si>
  <si>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</si>
  <si>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</si>
  <si>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</si>
  <si>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</si>
  <si>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</si>
  <si>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</si>
  <si>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</si>
  <si>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</si>
  <si>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</si>
  <si>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</si>
  <si>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</si>
  <si>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</si>
  <si>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</si>
  <si>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</si>
  <si>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</si>
  <si>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</si>
  <si>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</si>
  <si>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</si>
  <si>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</si>
  <si>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</si>
  <si>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</si>
  <si>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</si>
  <si>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</si>
  <si>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</si>
  <si>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</si>
  <si>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</si>
  <si>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</si>
  <si>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</si>
  <si>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</si>
  <si>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</si>
  <si>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</si>
  <si>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</si>
  <si>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</si>
  <si>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</si>
  <si>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</si>
  <si>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</si>
  <si>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</si>
  <si>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</si>
  <si>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</si>
  <si>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</si>
  <si>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</si>
  <si>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</si>
  <si>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</si>
  <si>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</si>
  <si>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</si>
  <si>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</si>
  <si>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</si>
  <si>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</si>
  <si>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</si>
  <si>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</si>
  <si>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</si>
  <si>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</si>
  <si>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</si>
  <si>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</si>
  <si>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</si>
  <si>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</si>
  <si>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</si>
  <si>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</si>
  <si>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</si>
  <si>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</si>
  <si>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</si>
  <si>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</si>
  <si>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</si>
  <si>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</si>
  <si>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</si>
  <si>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</si>
  <si>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</si>
  <si>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</si>
  <si>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</si>
  <si>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</si>
  <si>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</si>
  <si>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</si>
  <si>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</si>
  <si>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</si>
  <si>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</si>
  <si>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</si>
  <si>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</si>
  <si>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</si>
  <si>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</si>
  <si>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</si>
  <si>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</si>
  <si>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</si>
  <si>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</si>
  <si>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</si>
  <si>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</si>
  <si>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</si>
  <si>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</si>
  <si>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</si>
  <si>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</si>
  <si>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</si>
  <si>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</si>
  <si>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</si>
  <si>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</si>
  <si>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</si>
  <si>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</si>
  <si>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</si>
  <si>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</si>
  <si>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</si>
  <si>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</si>
  <si>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</si>
  <si>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</si>
  <si>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</si>
  <si>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</si>
  <si>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</si>
  <si>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</si>
  <si>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</si>
  <si>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</si>
  <si>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</si>
  <si>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</si>
  <si>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</si>
  <si>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</si>
  <si>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</si>
  <si>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</si>
  <si>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</si>
  <si>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</si>
  <si>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</si>
  <si>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</si>
  <si>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</si>
  <si>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</si>
  <si>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</si>
  <si>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</si>
  <si>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</si>
  <si>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</si>
  <si>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</si>
  <si>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</si>
  <si>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</si>
  <si>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</si>
  <si>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</si>
  <si>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</si>
  <si>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</si>
  <si>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</si>
  <si>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</si>
  <si>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</si>
  <si>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</si>
  <si>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</si>
  <si>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</si>
  <si>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</si>
  <si>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</si>
  <si>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</si>
  <si>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</si>
  <si>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</si>
  <si>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</si>
  <si>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</si>
  <si>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</si>
  <si>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</si>
  <si>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</si>
  <si>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</si>
  <si>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</si>
  <si>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</si>
  <si>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</si>
  <si>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</si>
  <si>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</si>
  <si>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</si>
  <si>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</si>
  <si>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</si>
  <si>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</si>
  <si>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</si>
  <si>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</si>
  <si>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</si>
  <si>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</si>
  <si>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</si>
  <si>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</si>
  <si>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</si>
  <si>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</si>
  <si>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</si>
  <si>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</si>
  <si>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</si>
  <si>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</si>
  <si>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</si>
  <si>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</si>
  <si>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</si>
  <si>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</si>
  <si>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</si>
  <si>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</si>
  <si>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</si>
  <si>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</si>
  <si>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</si>
  <si>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</si>
  <si>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</si>
  <si>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</si>
  <si>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</si>
  <si>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</si>
  <si>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</si>
  <si>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</si>
  <si>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</si>
  <si>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</si>
  <si>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</si>
  <si>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</si>
  <si>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</si>
  <si>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</si>
  <si>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</si>
  <si>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</si>
  <si>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</si>
  <si>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</si>
  <si>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</si>
  <si>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</si>
  <si>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</si>
  <si>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</si>
  <si>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</si>
  <si>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</si>
  <si>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</si>
  <si>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</si>
  <si>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</si>
  <si>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</si>
  <si>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</si>
  <si>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</si>
  <si>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</si>
  <si>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</si>
  <si>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</si>
  <si>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</si>
  <si>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</si>
  <si>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</si>
  <si>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</si>
  <si>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</si>
  <si>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</si>
  <si>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</si>
  <si>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</si>
  <si>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</si>
  <si>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</si>
  <si>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</si>
  <si>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</si>
  <si>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</si>
  <si>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</si>
  <si>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</si>
  <si>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</si>
  <si>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</si>
  <si>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</si>
  <si>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</si>
  <si>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</si>
  <si>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</si>
  <si>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</si>
  <si>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</si>
  <si>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</si>
  <si>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</si>
  <si>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</si>
  <si>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</si>
  <si>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</si>
  <si>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</si>
  <si>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</si>
  <si>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</si>
  <si>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</si>
  <si>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</si>
  <si>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</si>
  <si>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</si>
  <si>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</si>
  <si>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</si>
  <si>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</si>
  <si>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</si>
  <si>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</si>
  <si>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</si>
  <si>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</si>
  <si>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</si>
  <si>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</si>
  <si>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</si>
  <si>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</si>
  <si>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</si>
  <si>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</si>
  <si>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</si>
  <si>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</si>
  <si>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</si>
  <si>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</si>
  <si>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</si>
  <si>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</si>
  <si>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</si>
  <si>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</si>
  <si>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</si>
  <si>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</si>
  <si>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</si>
  <si>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</si>
  <si>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</si>
  <si>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</si>
  <si>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</si>
  <si>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</si>
  <si>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</si>
  <si>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</si>
  <si>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</si>
  <si>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</si>
  <si>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</si>
  <si>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</si>
  <si>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</si>
  <si>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</si>
  <si>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</si>
  <si>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</si>
  <si>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</si>
  <si>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</si>
  <si>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</si>
  <si>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</si>
  <si>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</si>
  <si>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</si>
  <si>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</si>
  <si>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</si>
  <si>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</si>
  <si>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</si>
  <si>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</si>
  <si>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</si>
  <si>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</si>
  <si>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</si>
  <si>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</si>
  <si>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</si>
  <si>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</si>
  <si>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</si>
  <si>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</si>
  <si>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</si>
  <si>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</si>
  <si>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</si>
  <si>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</si>
  <si>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</si>
  <si>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</si>
  <si>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</si>
  <si>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</si>
  <si>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</si>
  <si>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</si>
  <si>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</si>
  <si>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</si>
  <si>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</si>
  <si>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</si>
  <si>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</si>
  <si>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</si>
  <si>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</si>
  <si>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</si>
  <si>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</si>
  <si>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</si>
  <si>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</si>
  <si>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</si>
  <si>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</si>
  <si>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</si>
  <si>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</si>
  <si>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</si>
  <si>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</si>
  <si>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</si>
  <si>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</si>
  <si>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</si>
  <si>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</si>
  <si>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</si>
  <si>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</si>
  <si>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</si>
  <si>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</si>
  <si>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</si>
  <si>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</si>
  <si>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</si>
  <si>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</si>
  <si>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</si>
  <si>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</si>
  <si>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</si>
  <si>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</si>
  <si>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</si>
  <si>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</si>
  <si>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</si>
  <si>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</si>
  <si>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</si>
  <si>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</si>
  <si>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</si>
  <si>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</si>
  <si>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</si>
  <si>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</si>
  <si>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</si>
  <si>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</si>
  <si>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</si>
  <si>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</si>
  <si>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</si>
  <si>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</si>
  <si>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</si>
  <si>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</si>
  <si>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</si>
  <si>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</si>
  <si>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</si>
  <si>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</si>
  <si>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</si>
  <si>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</si>
  <si>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</si>
  <si>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</si>
  <si>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</si>
  <si>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</si>
  <si>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</si>
  <si>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</si>
  <si>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</si>
  <si>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</si>
  <si>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</si>
  <si>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</si>
  <si>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</si>
  <si>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</si>
  <si>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</si>
  <si>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</si>
  <si>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</si>
  <si>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</si>
  <si>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</si>
  <si>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</si>
  <si>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</si>
  <si>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</si>
  <si>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</si>
  <si>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</si>
  <si>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</si>
  <si>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</si>
  <si>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</si>
  <si>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</si>
  <si>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</si>
  <si>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</si>
  <si>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</si>
  <si>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</si>
  <si>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</si>
  <si>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</si>
  <si>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</si>
  <si>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</si>
  <si>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</si>
  <si>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</si>
  <si>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</si>
  <si>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</si>
  <si>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</si>
  <si>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</si>
  <si>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</si>
  <si>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</si>
  <si>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</si>
  <si>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</si>
  <si>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</si>
  <si>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</si>
  <si>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</si>
  <si>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</si>
  <si>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</si>
  <si>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</si>
  <si>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</si>
  <si>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</si>
  <si>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</si>
  <si>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</si>
  <si>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</si>
  <si>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</si>
  <si>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</si>
  <si>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</si>
  <si>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</si>
  <si>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</si>
  <si>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</si>
  <si>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</si>
  <si>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</si>
  <si>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</si>
  <si>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</si>
  <si>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</si>
  <si>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</si>
  <si>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</si>
  <si>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</si>
  <si>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</si>
  <si>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</si>
  <si>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</si>
  <si>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</si>
  <si>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</si>
  <si>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</si>
  <si>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</si>
  <si>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</si>
  <si>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</si>
  <si>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</si>
  <si>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</si>
  <si>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</si>
  <si>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</si>
  <si>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</si>
  <si>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</si>
  <si>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</si>
  <si>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</si>
  <si>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</si>
  <si>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</si>
  <si>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</si>
  <si>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</si>
  <si>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</si>
  <si>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</si>
  <si>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</si>
  <si>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</si>
  <si>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</si>
  <si>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</si>
  <si>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</si>
  <si>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</si>
  <si>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</si>
  <si>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</si>
  <si>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</si>
  <si>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</si>
  <si>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</si>
  <si>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</si>
  <si>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</si>
  <si>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</si>
  <si>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</si>
  <si>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</si>
  <si>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</si>
  <si>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</si>
  <si>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</si>
  <si>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</si>
  <si>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</si>
  <si>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</si>
  <si>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</si>
  <si>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</si>
  <si>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</si>
  <si>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</si>
  <si>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</si>
  <si>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</si>
  <si>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</si>
  <si>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</si>
  <si>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</si>
  <si>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</si>
  <si>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</si>
  <si>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</si>
  <si>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</si>
  <si>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</si>
  <si>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</si>
  <si>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</si>
  <si>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</si>
  <si>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</si>
  <si>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</si>
  <si>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</si>
  <si>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</si>
  <si>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</si>
  <si>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</si>
  <si>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</si>
  <si>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</si>
  <si>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</si>
  <si>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</si>
  <si>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</si>
  <si>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</si>
  <si>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</si>
  <si>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</si>
  <si>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</si>
  <si>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</si>
  <si>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</si>
  <si>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</si>
  <si>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</si>
  <si>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</si>
  <si>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</si>
  <si>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</si>
  <si>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</si>
  <si>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</si>
  <si>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</si>
  <si>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</si>
  <si>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</si>
  <si>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</si>
  <si>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</si>
  <si>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</si>
  <si>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</si>
  <si>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</si>
  <si>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</si>
  <si>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</si>
  <si>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</si>
  <si>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</si>
  <si>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</si>
  <si>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</si>
  <si>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</si>
  <si>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</si>
  <si>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</si>
  <si>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</si>
  <si>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</si>
  <si>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</si>
  <si>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</si>
  <si>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</si>
  <si>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</si>
  <si>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</si>
  <si>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</si>
  <si>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</si>
  <si>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</si>
  <si>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</si>
  <si>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</si>
  <si>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</si>
  <si>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</si>
  <si>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</si>
  <si>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</si>
  <si>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</si>
  <si>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</si>
  <si>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</si>
  <si>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</si>
  <si>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</si>
  <si>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</si>
  <si>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</si>
  <si>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</si>
  <si>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</si>
  <si>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</si>
  <si>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</si>
  <si>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</si>
  <si>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</si>
  <si>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</si>
  <si>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</si>
  <si>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</si>
  <si>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</si>
  <si>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</si>
  <si>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</si>
  <si>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</si>
  <si>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</si>
  <si>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</si>
  <si>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</si>
  <si>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</si>
  <si>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</si>
  <si>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</si>
  <si>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</si>
  <si>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</si>
  <si>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</si>
  <si>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</si>
  <si>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</si>
  <si>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</si>
  <si>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</si>
  <si>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</si>
  <si>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</si>
  <si>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</si>
  <si>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</si>
  <si>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</si>
  <si>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</si>
  <si>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</si>
  <si>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</si>
  <si>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</si>
  <si>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</si>
  <si>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</si>
  <si>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</si>
  <si>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</si>
  <si>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</si>
  <si>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</si>
  <si>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</si>
  <si>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</si>
  <si>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</si>
  <si>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</si>
  <si>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</si>
  <si>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</si>
  <si>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</si>
  <si>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</si>
  <si>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</si>
  <si>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</si>
  <si>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</si>
  <si>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</si>
  <si>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</si>
  <si>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</si>
  <si>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</si>
  <si>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</si>
  <si>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</si>
  <si>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</si>
  <si>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</si>
  <si>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</si>
  <si>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</si>
  <si>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</si>
  <si>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</si>
  <si>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</si>
  <si>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</si>
  <si>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</si>
  <si>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</si>
  <si>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</si>
  <si>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</si>
  <si>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</si>
  <si>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</si>
  <si>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</si>
  <si>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</si>
  <si>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</si>
  <si>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</si>
  <si>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</si>
  <si>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</si>
  <si>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</si>
  <si>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</si>
  <si>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</si>
  <si>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</si>
  <si>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</si>
  <si>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</si>
  <si>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</si>
  <si>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</si>
  <si>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</si>
  <si>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</si>
  <si>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</si>
  <si>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</si>
  <si>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</si>
  <si>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</si>
  <si>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</si>
  <si>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</si>
  <si>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</si>
  <si>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</si>
  <si>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</si>
  <si>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</si>
  <si>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</si>
  <si>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</si>
  <si>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</si>
  <si>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</si>
  <si>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</si>
  <si>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</si>
  <si>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</si>
  <si>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</si>
  <si>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</si>
  <si>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</si>
  <si>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</si>
  <si>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</si>
  <si>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</si>
  <si>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</si>
  <si>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</si>
  <si>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</si>
  <si>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</si>
  <si>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</si>
  <si>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</si>
  <si>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</si>
  <si>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</si>
  <si>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</si>
  <si>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</si>
  <si>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</si>
  <si>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</si>
  <si>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</si>
  <si>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</si>
  <si>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</si>
  <si>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</si>
  <si>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</si>
  <si>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</si>
  <si>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</si>
  <si>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</si>
  <si>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</si>
  <si>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</si>
  <si>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</si>
  <si>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</si>
  <si>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</si>
  <si>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</si>
  <si>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</si>
  <si>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</si>
  <si>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</si>
  <si>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</si>
  <si>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</si>
  <si>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</si>
  <si>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</si>
  <si>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</si>
  <si>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</si>
  <si>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</si>
  <si>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</si>
  <si>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</si>
  <si>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</si>
  <si>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</si>
  <si>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</si>
  <si>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</si>
  <si>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</si>
  <si>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</si>
  <si>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</si>
  <si>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</si>
  <si>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</si>
  <si>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</si>
  <si>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</si>
  <si>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</si>
  <si>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</si>
  <si>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</si>
  <si>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</si>
  <si>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</si>
  <si>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</si>
  <si>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</si>
  <si>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</si>
  <si>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</si>
  <si>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</si>
  <si>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</si>
  <si>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</si>
  <si>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</si>
  <si>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</si>
  <si>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</si>
  <si>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</si>
  <si>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</si>
  <si>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</si>
  <si>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</si>
  <si>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</si>
  <si>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</si>
  <si>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</si>
  <si>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</si>
  <si>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</si>
  <si>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</si>
  <si>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</si>
  <si>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</si>
  <si>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</si>
  <si>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</si>
  <si>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</si>
  <si>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</si>
  <si>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</si>
  <si>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</si>
  <si>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</si>
  <si>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</si>
  <si>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</si>
  <si>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</si>
  <si>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</si>
  <si>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</si>
  <si>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</si>
  <si>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</si>
  <si>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</si>
  <si>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</si>
  <si>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</si>
  <si>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</si>
  <si>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</si>
  <si>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</si>
  <si>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</si>
  <si>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</si>
  <si>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</si>
  <si>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</si>
  <si>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</si>
  <si>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</si>
  <si>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</si>
  <si>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</si>
  <si>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</si>
  <si>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</si>
  <si>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</si>
  <si>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</si>
  <si>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</si>
  <si>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</si>
  <si>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</si>
  <si>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</si>
  <si>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</si>
  <si>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</si>
  <si>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</si>
  <si>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</si>
  <si>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</si>
  <si>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</si>
  <si>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</si>
  <si>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</si>
  <si>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</si>
  <si>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</si>
  <si>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</si>
  <si>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</si>
  <si>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</si>
  <si>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</si>
  <si>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</si>
  <si>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</si>
  <si>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</si>
  <si>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</si>
  <si>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</si>
  <si>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</si>
  <si>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</si>
  <si>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</si>
  <si>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</si>
  <si>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</si>
  <si>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</si>
  <si>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</si>
  <si>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</si>
  <si>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</si>
  <si>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</si>
  <si>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</si>
  <si>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</si>
  <si>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</si>
  <si>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</si>
  <si>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</si>
  <si>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</si>
  <si>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</si>
  <si>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</si>
  <si>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</si>
  <si>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</si>
  <si>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</si>
  <si>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</si>
  <si>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</si>
  <si>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</si>
  <si>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</si>
  <si>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</si>
  <si>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</si>
  <si>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</si>
  <si>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</si>
  <si>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</si>
  <si>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</si>
  <si>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</si>
  <si>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</si>
  <si>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</si>
  <si>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</si>
  <si>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</si>
  <si>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</si>
  <si>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</si>
  <si>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</si>
  <si>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</si>
  <si>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</si>
  <si>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</si>
  <si>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</si>
  <si>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</si>
  <si>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</si>
  <si>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</si>
  <si>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</si>
  <si>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</si>
  <si>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</si>
  <si>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</si>
  <si>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</si>
  <si>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</si>
  <si>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</si>
  <si>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</si>
  <si>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</si>
  <si>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</si>
  <si>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</si>
  <si>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</si>
  <si>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</si>
  <si>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</si>
  <si>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</si>
  <si>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</si>
  <si>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</si>
  <si>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</si>
  <si>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</si>
  <si>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</si>
  <si>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</si>
  <si>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</si>
  <si>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</si>
  <si>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</si>
  <si>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</si>
  <si>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</si>
  <si>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</si>
  <si>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</si>
  <si>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</si>
  <si>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</si>
  <si>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</si>
  <si>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</si>
  <si>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</si>
  <si>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</si>
  <si>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</si>
  <si>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</si>
  <si>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</si>
  <si>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</si>
  <si>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</si>
  <si>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</si>
  <si>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</si>
  <si>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</si>
  <si>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</si>
  <si>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</si>
  <si>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</si>
  <si>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</si>
  <si>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</si>
  <si>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</si>
  <si>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</si>
  <si>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</si>
  <si>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</si>
  <si>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</si>
  <si>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</si>
  <si>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</si>
  <si>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</si>
  <si>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</si>
  <si>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</si>
  <si>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</si>
  <si>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</si>
  <si>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</si>
  <si>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</si>
  <si>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</si>
  <si>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</si>
  <si>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</si>
  <si>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</si>
  <si>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</si>
  <si>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</si>
  <si>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</si>
  <si>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</si>
  <si>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</si>
  <si>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</si>
  <si>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</si>
  <si>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</si>
  <si>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</si>
  <si>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</si>
  <si>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</si>
  <si>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</si>
  <si>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</si>
  <si>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</si>
  <si>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</si>
  <si>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</si>
  <si>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</si>
  <si>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</si>
  <si>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</si>
  <si>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</si>
  <si>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</si>
  <si>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</si>
  <si>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</si>
  <si>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</si>
  <si>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</si>
  <si>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</si>
  <si>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</si>
  <si>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</si>
  <si>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</si>
  <si>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</si>
  <si>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</si>
  <si>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</si>
  <si>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</si>
  <si>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</si>
  <si>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</si>
  <si>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</si>
  <si>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</si>
  <si>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</si>
  <si>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</si>
  <si>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</si>
  <si>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</si>
  <si>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</si>
  <si>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</si>
  <si>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</si>
  <si>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</si>
  <si>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</si>
  <si>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</si>
  <si>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</si>
  <si>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</si>
  <si>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</si>
  <si>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</si>
  <si>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</si>
  <si>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</si>
  <si>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</si>
  <si>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</si>
  <si>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</si>
  <si>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</si>
  <si>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</si>
  <si>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</si>
  <si>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</si>
  <si>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</si>
  <si>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</si>
  <si>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</si>
  <si>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</si>
  <si>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</si>
  <si>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</si>
  <si>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</si>
  <si>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</si>
  <si>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</si>
  <si>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</si>
  <si>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</si>
  <si>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</si>
  <si>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</si>
  <si>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</si>
  <si>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</si>
  <si>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</si>
  <si>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</si>
  <si>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</si>
  <si>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</si>
  <si>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</si>
  <si>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</si>
  <si>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</si>
  <si>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</si>
  <si>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</si>
  <si>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</si>
  <si>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</si>
  <si>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</si>
  <si>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</si>
  <si>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</si>
  <si>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</si>
  <si>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</si>
  <si>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</si>
  <si>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</si>
  <si>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</si>
  <si>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</si>
  <si>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</si>
  <si>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</si>
  <si>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</si>
  <si>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</si>
  <si>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</si>
  <si>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</si>
  <si>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</si>
  <si>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</si>
  <si>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</si>
  <si>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</si>
  <si>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</si>
  <si>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</si>
  <si>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</si>
  <si>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</si>
  <si>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</si>
  <si>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</si>
  <si>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</si>
  <si>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</si>
  <si>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</si>
  <si>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</si>
  <si>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</si>
  <si>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</si>
  <si>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</si>
  <si>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</si>
  <si>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</si>
  <si>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</si>
  <si>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</si>
  <si>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</si>
  <si>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</si>
  <si>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</si>
  <si>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</si>
  <si>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</si>
  <si>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</si>
  <si>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</si>
  <si>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</si>
  <si>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</si>
  <si>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</si>
  <si>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</si>
  <si>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</si>
  <si>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</si>
  <si>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</si>
  <si>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</si>
  <si>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</si>
  <si>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</si>
  <si>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</si>
  <si>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</si>
  <si>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</si>
  <si>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</si>
  <si>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</si>
  <si>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</si>
  <si>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</si>
  <si>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</si>
  <si>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</si>
  <si>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</si>
  <si>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</si>
  <si>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</si>
  <si>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</si>
  <si>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</si>
  <si>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</si>
  <si>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</si>
  <si>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</si>
  <si>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</si>
  <si>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</si>
  <si>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</si>
  <si>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</si>
  <si>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</si>
  <si>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</si>
  <si>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</si>
  <si>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</si>
  <si>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</si>
  <si>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</si>
  <si>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</si>
  <si>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</si>
  <si>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</si>
  <si>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</si>
  <si>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</si>
  <si>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</si>
  <si>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</si>
  <si>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</si>
  <si>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</si>
  <si>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</si>
  <si>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</si>
  <si>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</si>
  <si>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</si>
  <si>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</si>
  <si>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</si>
  <si>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</si>
  <si>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</si>
  <si>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</si>
  <si>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</si>
  <si>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</si>
  <si>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</si>
  <si>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</si>
  <si>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</si>
  <si>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</si>
  <si>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</si>
  <si>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</si>
  <si>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</si>
  <si>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</si>
  <si>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</si>
  <si>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</si>
  <si>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</si>
  <si>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</si>
  <si>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</si>
  <si>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</si>
  <si>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</si>
  <si>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</si>
  <si>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</si>
  <si>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</si>
  <si>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</si>
  <si>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</si>
  <si>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</si>
  <si>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</si>
  <si>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</si>
  <si>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</si>
  <si>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</si>
  <si>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</si>
  <si>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</si>
  <si>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</si>
  <si>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</si>
  <si>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</si>
  <si>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</si>
  <si>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</si>
  <si>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</si>
  <si>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</si>
  <si>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</si>
  <si>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</si>
  <si>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</si>
  <si>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</si>
  <si>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</si>
  <si>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</si>
  <si>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</si>
  <si>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</si>
  <si>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</si>
  <si>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</si>
  <si>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</si>
  <si>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</si>
  <si>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</si>
  <si>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</si>
  <si>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</si>
  <si>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</si>
  <si>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</si>
  <si>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</si>
  <si>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</si>
  <si>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</si>
  <si>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</si>
  <si>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</si>
  <si>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</si>
  <si>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</si>
  <si>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</si>
  <si>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</si>
  <si>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</si>
  <si>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</si>
  <si>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</si>
  <si>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</si>
  <si>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</si>
  <si>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</si>
  <si>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</si>
  <si>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</si>
  <si>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</si>
  <si>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</si>
  <si>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</si>
  <si>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</si>
  <si>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</si>
  <si>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</si>
  <si>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</si>
  <si>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</si>
  <si>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</si>
  <si>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</si>
  <si>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</si>
  <si>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</si>
  <si>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</si>
  <si>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</si>
  <si>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</si>
  <si>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</si>
  <si>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</si>
  <si>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</si>
  <si>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</si>
  <si>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</si>
  <si>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</si>
  <si>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</si>
  <si>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</si>
  <si>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</si>
  <si>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</si>
  <si>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</si>
  <si>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</si>
  <si>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</si>
  <si>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</si>
  <si>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</si>
  <si>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</si>
  <si>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</si>
  <si>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</si>
  <si>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</si>
  <si>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</si>
  <si>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</si>
  <si>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</si>
  <si>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</si>
  <si>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</si>
  <si>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</si>
  <si>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</si>
  <si>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</si>
  <si>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</si>
  <si>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</si>
  <si>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</si>
  <si>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</si>
  <si>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</si>
  <si>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</si>
  <si>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</si>
  <si>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</si>
  <si>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</si>
  <si>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</si>
  <si>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</si>
  <si>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</si>
  <si>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</si>
  <si>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</si>
  <si>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</si>
  <si>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</si>
  <si>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</si>
  <si>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</si>
  <si>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</si>
  <si>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</si>
  <si>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</si>
  <si>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</si>
  <si>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</si>
  <si>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</si>
  <si>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</si>
  <si>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</si>
  <si>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</si>
  <si>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</si>
  <si>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</si>
  <si>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</si>
  <si>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</si>
  <si>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</si>
  <si>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</si>
  <si>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</si>
  <si>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</si>
  <si>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</si>
  <si>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</si>
  <si>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</si>
  <si>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</si>
  <si>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</si>
  <si>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</si>
  <si>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</si>
  <si>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</si>
  <si>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</si>
  <si>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</si>
  <si>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</si>
  <si>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</si>
  <si>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</si>
  <si>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</si>
  <si>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</si>
  <si>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</si>
  <si>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</si>
  <si>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</si>
  <si>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</si>
  <si>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</si>
  <si>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</si>
  <si>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</si>
  <si>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</si>
  <si>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</si>
  <si>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</si>
  <si>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</si>
  <si>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</si>
  <si>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</si>
  <si>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</si>
  <si>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</si>
  <si>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</si>
  <si>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</si>
  <si>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</si>
  <si>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</si>
  <si>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</si>
  <si>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</si>
  <si>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</si>
  <si>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</si>
  <si>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</si>
  <si>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</si>
  <si>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</si>
  <si>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</si>
  <si>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</si>
  <si>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</si>
  <si>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</si>
  <si>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</si>
  <si>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</si>
  <si>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</si>
  <si>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</si>
  <si>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</si>
  <si>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</si>
  <si>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</si>
  <si>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</si>
  <si>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</si>
  <si>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</si>
  <si>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</si>
  <si>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</si>
  <si>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</si>
  <si>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</si>
  <si>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</si>
  <si>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</si>
  <si>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</si>
  <si>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</si>
  <si>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</si>
  <si>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</si>
  <si>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</si>
  <si>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</si>
  <si>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</si>
  <si>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</si>
  <si>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</si>
  <si>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</si>
  <si>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</si>
  <si>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</si>
  <si>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</si>
  <si>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</si>
  <si>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</si>
  <si>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</si>
  <si>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</si>
  <si>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</si>
  <si>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</si>
  <si>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</si>
  <si>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</si>
  <si>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</si>
  <si>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</si>
  <si>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</si>
  <si>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</si>
  <si>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</si>
  <si>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</si>
  <si>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</si>
  <si>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</si>
  <si>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</si>
  <si>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</si>
  <si>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</si>
  <si>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</si>
  <si>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</si>
  <si>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</si>
  <si>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</si>
  <si>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</si>
  <si>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</si>
  <si>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</si>
  <si>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</si>
  <si>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</si>
  <si>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</si>
  <si>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</si>
  <si>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</si>
  <si>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</si>
  <si>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</si>
  <si>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</si>
  <si>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</si>
  <si>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</si>
  <si>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</si>
  <si>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</si>
  <si>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</si>
  <si>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</si>
  <si>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</si>
  <si>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</si>
  <si>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</si>
  <si>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</si>
  <si>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</si>
  <si>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</si>
  <si>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</si>
  <si>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</si>
  <si>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</si>
  <si>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</si>
  <si>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</si>
  <si>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</si>
  <si>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</si>
  <si>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</si>
  <si>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</si>
  <si>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</si>
  <si>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</si>
  <si>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</si>
  <si>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</si>
  <si>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</si>
  <si>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</si>
  <si>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</si>
  <si>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</si>
  <si>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</si>
  <si>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</si>
  <si>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</si>
  <si>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</si>
  <si>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</si>
  <si>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</si>
  <si>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</si>
  <si>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</si>
  <si>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</si>
  <si>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</si>
  <si>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</si>
  <si>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</si>
  <si>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</si>
  <si>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</si>
  <si>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</si>
  <si>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</si>
  <si>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</si>
  <si>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</si>
  <si>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</si>
  <si>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</si>
  <si>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</si>
  <si>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</si>
  <si>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</si>
  <si>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</si>
  <si>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</si>
  <si>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</si>
  <si>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</si>
  <si>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</si>
  <si>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</si>
  <si>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</si>
  <si>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</si>
  <si>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</si>
  <si>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</si>
  <si>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</si>
  <si>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</si>
  <si>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</si>
  <si>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</si>
  <si>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</si>
  <si>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</si>
  <si>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</si>
  <si>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</si>
  <si>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</si>
  <si>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</si>
  <si>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</si>
  <si>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</si>
  <si>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</si>
  <si>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</si>
  <si>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</si>
  <si>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</si>
  <si>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</si>
  <si>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</si>
  <si>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</si>
  <si>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</si>
  <si>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</si>
  <si>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</si>
  <si>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</si>
  <si>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</si>
  <si>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</si>
  <si>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</si>
  <si>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</si>
  <si>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</si>
  <si>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</si>
  <si>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</si>
  <si>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</si>
  <si>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</si>
  <si>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</si>
  <si>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</si>
  <si>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</si>
  <si>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</si>
  <si>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</si>
  <si>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</si>
  <si>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</si>
  <si>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</si>
  <si>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</si>
  <si>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</si>
  <si>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</si>
  <si>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</si>
  <si>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</si>
  <si>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</si>
  <si>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</si>
  <si>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</si>
  <si>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</si>
  <si>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</si>
  <si>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</si>
  <si>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</si>
  <si>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</si>
  <si>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</si>
  <si>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</si>
  <si>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</si>
  <si>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</si>
  <si>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</si>
  <si>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</si>
  <si>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</si>
  <si>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</si>
  <si>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</si>
  <si>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</si>
  <si>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</si>
  <si>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</si>
  <si>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</si>
  <si>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</si>
  <si>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</si>
  <si>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</si>
  <si>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</si>
  <si>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</si>
  <si>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</si>
  <si>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</si>
  <si>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</si>
  <si>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</si>
  <si>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</si>
  <si>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</si>
  <si>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</si>
  <si>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</si>
  <si>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</si>
  <si>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</si>
  <si>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</si>
  <si>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</si>
  <si>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</si>
  <si>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</si>
  <si>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</si>
  <si>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</si>
  <si>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</si>
  <si>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</si>
  <si>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</si>
  <si>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</si>
  <si>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</si>
  <si>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</si>
  <si>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</si>
  <si>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</si>
  <si>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</si>
  <si>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</si>
  <si>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</si>
  <si>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</si>
  <si>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</si>
  <si>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</si>
  <si>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</si>
  <si>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</si>
  <si>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</si>
  <si>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</si>
  <si>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</si>
  <si>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</si>
  <si>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</si>
  <si>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</si>
  <si>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</si>
  <si>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</si>
  <si>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</si>
  <si>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</si>
  <si>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</si>
  <si>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</si>
  <si>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</si>
  <si>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</si>
  <si>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</si>
  <si>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</si>
  <si>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</si>
  <si>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</si>
  <si>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</si>
  <si>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</si>
  <si>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</si>
  <si>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</si>
  <si>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</si>
  <si>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</si>
  <si>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</si>
  <si>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</si>
  <si>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</si>
  <si>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</si>
  <si>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</si>
  <si>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</si>
  <si>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</si>
  <si>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</si>
  <si>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</si>
  <si>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</si>
  <si>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</si>
  <si>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</si>
  <si>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</si>
  <si>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</si>
  <si>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</si>
  <si>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</si>
  <si>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</si>
  <si>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</si>
  <si>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</si>
  <si>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</si>
  <si>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</si>
  <si>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</si>
  <si>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</si>
  <si>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</si>
  <si>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</si>
  <si>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</si>
  <si>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</si>
  <si>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</si>
  <si>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</si>
  <si>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</si>
  <si>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</si>
  <si>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</si>
  <si>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</si>
  <si>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</si>
  <si>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</si>
  <si>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</si>
  <si>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</si>
  <si>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</si>
  <si>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</si>
  <si>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</si>
  <si>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</si>
  <si>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</si>
  <si>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</si>
  <si>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</si>
  <si>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</si>
  <si>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</si>
  <si>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</si>
  <si>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</si>
  <si>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</si>
  <si>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</si>
  <si>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</si>
  <si>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</si>
  <si>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</si>
  <si>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</si>
  <si>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</si>
  <si>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</si>
  <si>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</si>
  <si>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</si>
  <si>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</si>
  <si>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</si>
  <si>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</si>
  <si>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</si>
  <si>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</si>
  <si>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</si>
  <si>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</si>
  <si>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</si>
  <si>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</si>
  <si>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</si>
  <si>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</si>
  <si>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</si>
  <si>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</si>
  <si>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</si>
  <si>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</si>
  <si>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</si>
  <si>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</si>
  <si>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</si>
  <si>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</si>
  <si>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</si>
  <si>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</si>
  <si>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</si>
  <si>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</si>
  <si>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</si>
  <si>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</si>
  <si>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</si>
  <si>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</si>
  <si>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</si>
  <si>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</si>
  <si>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</si>
  <si>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</si>
  <si>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</si>
  <si>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</si>
  <si>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</si>
  <si>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</si>
  <si>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</si>
  <si>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</si>
  <si>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</si>
  <si>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</si>
  <si>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</si>
  <si>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</si>
  <si>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</si>
  <si>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</si>
  <si>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</si>
  <si>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</si>
  <si>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</si>
  <si>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</si>
  <si>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</si>
  <si>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</si>
  <si>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</si>
  <si>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</si>
  <si>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</si>
  <si>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</si>
  <si>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</si>
  <si>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</si>
  <si>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</si>
  <si>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</si>
  <si>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</si>
  <si>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</si>
  <si>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</si>
  <si>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</si>
  <si>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</si>
  <si>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</si>
  <si>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</si>
  <si>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</si>
  <si>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</si>
  <si>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</si>
  <si>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</si>
  <si>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</si>
  <si>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</si>
  <si>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</si>
  <si>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</si>
  <si>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</si>
  <si>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</si>
  <si>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</si>
  <si>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</si>
  <si>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</si>
  <si>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</si>
  <si>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</si>
  <si>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</si>
  <si>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</si>
  <si>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</si>
  <si>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</si>
  <si>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</si>
  <si>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</si>
  <si>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</si>
  <si>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</si>
  <si>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</si>
  <si>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</si>
  <si>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</si>
  <si>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</si>
  <si>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</si>
  <si>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</si>
  <si>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</si>
  <si>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</si>
  <si>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</si>
  <si>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</si>
  <si>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</si>
  <si>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</si>
  <si>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</si>
  <si>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</si>
  <si>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</si>
  <si>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</si>
  <si>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</si>
  <si>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</si>
  <si>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</si>
  <si>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</si>
  <si>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</si>
  <si>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</si>
  <si>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</si>
  <si>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</si>
  <si>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</si>
  <si>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</si>
  <si>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</si>
  <si>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</si>
  <si>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</si>
  <si>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</si>
  <si>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</si>
  <si>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</si>
  <si>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</si>
  <si>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</si>
  <si>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</si>
  <si>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</si>
  <si>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</si>
  <si>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</si>
  <si>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</si>
  <si>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</si>
  <si>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</si>
  <si>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</si>
  <si>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</si>
  <si>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</si>
  <si>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</si>
  <si>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</si>
  <si>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</si>
  <si>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</si>
  <si>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</si>
  <si>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</si>
  <si>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</si>
  <si>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</si>
  <si>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</si>
  <si>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</si>
  <si>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</si>
  <si>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</si>
  <si>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</si>
  <si>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</si>
  <si>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</si>
  <si>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</si>
  <si>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</si>
  <si>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</si>
  <si>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</si>
  <si>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</si>
  <si>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</si>
  <si>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</si>
  <si>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</si>
  <si>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</si>
  <si>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</si>
  <si>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</si>
  <si>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</si>
  <si>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</si>
  <si>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</si>
  <si>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</si>
  <si>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</si>
  <si>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</si>
  <si>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</si>
  <si>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</si>
  <si>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</si>
  <si>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</si>
  <si>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</si>
  <si>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</si>
  <si>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</si>
  <si>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</si>
  <si>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</si>
  <si>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</si>
  <si>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</si>
  <si>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</si>
  <si>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</si>
  <si>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</si>
  <si>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</si>
  <si>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</si>
  <si>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</si>
  <si>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</si>
  <si>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</si>
  <si>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</si>
  <si>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</si>
  <si>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</si>
  <si>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</si>
  <si>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</si>
  <si>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</si>
  <si>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</si>
  <si>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</si>
  <si>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</si>
  <si>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</si>
  <si>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</si>
  <si>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</si>
  <si>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</si>
  <si>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</si>
  <si>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</si>
  <si>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</si>
  <si>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</si>
  <si>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</si>
  <si>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</si>
  <si>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</si>
  <si>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</si>
  <si>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</si>
  <si>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</si>
  <si>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</si>
  <si>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</si>
  <si>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</si>
  <si>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</si>
  <si>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</si>
  <si>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</si>
  <si>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</si>
  <si>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</si>
  <si>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</si>
  <si>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</si>
  <si>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</si>
  <si>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</si>
  <si>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</si>
  <si>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</si>
  <si>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</si>
  <si>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</si>
  <si>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</si>
  <si>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</si>
  <si>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</si>
  <si>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</si>
  <si>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</si>
  <si>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</si>
  <si>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</si>
  <si>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</si>
  <si>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</si>
  <si>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</si>
  <si>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</si>
  <si>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</si>
  <si>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</si>
  <si>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</si>
  <si>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</si>
  <si>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</si>
  <si>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</si>
  <si>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</si>
  <si>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</si>
  <si>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</si>
  <si>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</si>
  <si>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</si>
  <si>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</si>
  <si>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</si>
  <si>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</si>
  <si>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</si>
  <si>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</si>
  <si>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</si>
  <si>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</si>
  <si>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</si>
  <si>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</si>
  <si>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</si>
  <si>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</si>
  <si>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</si>
  <si>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</si>
  <si>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</si>
  <si>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</si>
  <si>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</si>
  <si>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</si>
  <si>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</si>
  <si>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</si>
  <si>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</si>
  <si>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</si>
  <si>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</si>
  <si>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</si>
  <si>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</si>
  <si>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</si>
  <si>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</si>
  <si>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</si>
  <si>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</si>
  <si>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</si>
  <si>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</si>
  <si>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</si>
  <si>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</si>
  <si>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</si>
  <si>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</si>
  <si>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</si>
  <si>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</si>
  <si>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</si>
  <si>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</si>
  <si>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</si>
  <si>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</si>
  <si>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</si>
  <si>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</si>
  <si>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</si>
  <si>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</si>
  <si>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</si>
  <si>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</si>
  <si>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</si>
  <si>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</si>
  <si>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</si>
  <si>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</si>
  <si>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</si>
  <si>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</si>
  <si>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</si>
  <si>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</si>
  <si>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</si>
  <si>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</si>
  <si>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</si>
  <si>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</si>
  <si>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</si>
  <si>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</si>
  <si>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</si>
  <si>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</si>
  <si>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</si>
  <si>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</si>
  <si>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</si>
  <si>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</si>
  <si>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</si>
  <si>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</si>
  <si>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</si>
  <si>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</si>
  <si>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</si>
  <si>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</si>
  <si>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</si>
  <si>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</si>
  <si>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</si>
  <si>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</si>
  <si>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</si>
  <si>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</si>
  <si>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</si>
  <si>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</si>
  <si>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</si>
  <si>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</si>
  <si>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</si>
  <si>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</si>
  <si>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</si>
  <si>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</si>
  <si>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</si>
  <si>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</si>
  <si>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</si>
  <si>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</si>
  <si>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</si>
  <si>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</si>
  <si>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</si>
  <si>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</si>
  <si>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</si>
  <si>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</si>
  <si>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</si>
  <si>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</si>
  <si>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</si>
  <si>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</si>
  <si>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</si>
  <si>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</si>
  <si>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</si>
  <si>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</si>
  <si>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</si>
  <si>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</si>
  <si>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</si>
  <si>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</si>
  <si>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</si>
  <si>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</si>
  <si>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</si>
  <si>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</si>
  <si>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</si>
  <si>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</si>
  <si>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</si>
  <si>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</si>
  <si>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</si>
  <si>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</si>
  <si>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</si>
  <si>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</si>
  <si>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</si>
  <si>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</si>
  <si>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</si>
  <si>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</si>
  <si>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</si>
  <si>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</si>
  <si>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</si>
  <si>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</si>
  <si>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</si>
  <si>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</si>
  <si>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</si>
  <si>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</si>
  <si>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</si>
  <si>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</si>
  <si>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</si>
  <si>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</si>
  <si>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</si>
  <si>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</si>
  <si>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</si>
  <si>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</si>
  <si>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</si>
  <si>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</si>
  <si>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</si>
  <si>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</si>
  <si>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</si>
  <si>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</si>
  <si>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</si>
  <si>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</si>
  <si>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</si>
  <si>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</si>
  <si>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</si>
  <si>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</si>
  <si>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</si>
  <si>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</si>
  <si>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</si>
  <si>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</si>
  <si>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</si>
  <si>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</si>
  <si>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</si>
  <si>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</si>
  <si>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</si>
  <si>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</si>
  <si>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</si>
  <si>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</si>
  <si>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</si>
  <si>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</si>
  <si>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</si>
  <si>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</si>
  <si>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</si>
  <si>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</si>
  <si>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</si>
  <si>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</si>
  <si>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</si>
  <si>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</si>
  <si>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</si>
  <si>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</si>
  <si>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</si>
  <si>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</si>
  <si>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</si>
  <si>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</si>
  <si>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</si>
  <si>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</si>
  <si>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</si>
  <si>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</si>
  <si>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</si>
  <si>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</si>
  <si>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</si>
  <si>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</si>
  <si>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</si>
  <si>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</si>
  <si>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</si>
  <si>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</si>
  <si>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</si>
  <si>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</si>
  <si>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</si>
  <si>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</si>
  <si>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</si>
  <si>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</si>
  <si>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</si>
  <si>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</si>
  <si>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</si>
  <si>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</si>
  <si>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</si>
  <si>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</si>
  <si>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</si>
  <si>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</si>
  <si>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</si>
  <si>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</si>
  <si>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</si>
  <si>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</si>
  <si>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</si>
  <si>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</si>
  <si>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</si>
  <si>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</si>
  <si>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</si>
  <si>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</si>
  <si>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</si>
  <si>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</si>
  <si>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</si>
  <si>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</si>
  <si>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</si>
  <si>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</si>
  <si>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</si>
  <si>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</si>
  <si>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</si>
  <si>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</si>
  <si>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</si>
  <si>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</si>
  <si>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</si>
  <si>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</si>
  <si>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</si>
  <si>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</si>
  <si>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</si>
  <si>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</si>
  <si>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</si>
  <si>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</si>
  <si>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</si>
  <si>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</si>
  <si>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</si>
  <si>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</si>
  <si>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</si>
  <si>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</si>
  <si>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</si>
  <si>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</si>
  <si>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</si>
  <si>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</si>
  <si>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</si>
  <si>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</si>
  <si>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</si>
  <si>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</si>
  <si>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</si>
  <si>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</si>
  <si>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</si>
  <si>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</si>
  <si>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</si>
  <si>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</si>
  <si>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</si>
  <si>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</si>
  <si>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</si>
  <si>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</si>
  <si>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</si>
  <si>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</si>
  <si>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</si>
  <si>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</si>
  <si>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</si>
  <si>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</si>
  <si>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</si>
  <si>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</si>
  <si>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</si>
  <si>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</si>
  <si>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</si>
  <si>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</si>
  <si>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</si>
  <si>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</si>
  <si>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</si>
  <si>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</si>
  <si>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</si>
  <si>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</si>
  <si>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</si>
  <si>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</si>
  <si>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</si>
  <si>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</si>
  <si>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</si>
  <si>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</si>
  <si>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</si>
  <si>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</si>
  <si>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</si>
  <si>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</si>
  <si>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</si>
  <si>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</si>
  <si>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</si>
  <si>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</si>
  <si>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</si>
  <si>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</si>
  <si>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</si>
  <si>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</si>
  <si>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</si>
  <si>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</si>
  <si>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</si>
  <si>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</si>
  <si>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</si>
  <si>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</si>
  <si>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</si>
  <si>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</si>
  <si>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</si>
  <si>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</si>
  <si>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</si>
  <si>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</si>
  <si>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</si>
  <si>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</si>
  <si>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</si>
  <si>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</si>
  <si>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</si>
  <si>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</si>
  <si>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</si>
  <si>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</si>
  <si>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</si>
  <si>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</si>
  <si>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</si>
  <si>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</si>
  <si>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</si>
  <si>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</si>
  <si>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</si>
  <si>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</si>
  <si>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</si>
  <si>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</si>
  <si>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</si>
  <si>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</si>
  <si>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</si>
  <si>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</si>
  <si>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</si>
  <si>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</si>
  <si>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</si>
  <si>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</si>
  <si>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</si>
  <si>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</si>
  <si>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</si>
  <si>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</si>
  <si>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</si>
  <si>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</si>
  <si>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</si>
  <si>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</si>
  <si>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</si>
  <si>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</si>
  <si>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</si>
  <si>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</si>
  <si>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</si>
  <si>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</si>
  <si>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</si>
  <si>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</si>
  <si>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</si>
  <si>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</si>
  <si>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</si>
  <si>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</si>
  <si>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</si>
  <si>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</si>
  <si>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</si>
  <si>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</si>
  <si>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</si>
  <si>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</si>
  <si>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</si>
  <si>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</si>
  <si>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</si>
  <si>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</si>
  <si>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</si>
  <si>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</si>
  <si>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</si>
  <si>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</si>
  <si>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</si>
  <si>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</si>
  <si>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</si>
  <si>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</si>
  <si>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</si>
  <si>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</si>
  <si>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</si>
  <si>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</si>
  <si>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</si>
  <si>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</si>
  <si>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</si>
  <si>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</si>
  <si>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</si>
  <si>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</si>
  <si>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</si>
  <si>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</si>
  <si>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</si>
  <si>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</si>
  <si>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</si>
  <si>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</si>
  <si>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</si>
  <si>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</si>
  <si>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</si>
  <si>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</si>
  <si>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</si>
  <si>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</si>
  <si>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</si>
  <si>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</si>
  <si>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</si>
  <si>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</si>
  <si>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</si>
  <si>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</si>
  <si>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</si>
  <si>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</si>
  <si>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</si>
  <si>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</si>
  <si>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</si>
  <si>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</si>
  <si>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</si>
  <si>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</si>
  <si>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</si>
  <si>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</si>
  <si>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</si>
  <si>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</si>
  <si>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</si>
  <si>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</si>
  <si>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</si>
  <si>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</si>
  <si>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</si>
  <si>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</si>
  <si>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</si>
  <si>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</si>
  <si>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</si>
  <si>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</si>
  <si>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</si>
  <si>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</si>
  <si>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</si>
  <si>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</si>
  <si>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</si>
  <si>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</si>
  <si>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</si>
  <si>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</si>
  <si>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</si>
  <si>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</si>
  <si>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</si>
  <si>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</si>
  <si>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</si>
  <si>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</si>
  <si>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</si>
  <si>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</si>
  <si>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</si>
  <si>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</si>
  <si>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</si>
  <si>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</si>
  <si>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</si>
  <si>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</si>
  <si>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</si>
  <si>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</si>
  <si>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</si>
  <si>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</si>
  <si>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</si>
  <si>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</si>
  <si>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</si>
  <si>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</si>
  <si>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</si>
  <si>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</si>
  <si>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</si>
  <si>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</si>
  <si>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</si>
  <si>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</si>
  <si>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</si>
  <si>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</si>
  <si>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</si>
  <si>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</si>
  <si>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</si>
  <si>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</si>
  <si>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</si>
  <si>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</si>
  <si>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</si>
  <si>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</si>
  <si>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</si>
  <si>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</si>
  <si>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</si>
  <si>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</si>
  <si>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</si>
  <si>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</si>
  <si>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</si>
  <si>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</si>
  <si>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</si>
  <si>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</si>
  <si>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</si>
  <si>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</si>
  <si>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</si>
  <si>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</si>
  <si>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</si>
  <si>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</si>
  <si>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</si>
  <si>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</si>
  <si>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</si>
  <si>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</si>
  <si>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</si>
  <si>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</si>
  <si>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</si>
  <si>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</si>
  <si>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</si>
  <si>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</si>
  <si>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</si>
  <si>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</si>
  <si>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</si>
  <si>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</si>
  <si>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</si>
  <si>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</si>
  <si>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</si>
  <si>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</si>
  <si>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</si>
  <si>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</si>
  <si>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</si>
  <si>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</si>
  <si>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</si>
  <si>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</si>
  <si>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</si>
  <si>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</si>
  <si>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</si>
  <si>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</si>
  <si>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</si>
  <si>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</si>
  <si>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</si>
  <si>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</si>
  <si>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</si>
  <si>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</si>
  <si>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</si>
  <si>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</si>
  <si>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</si>
  <si>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</si>
  <si>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</si>
  <si>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</si>
  <si>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</si>
  <si>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</si>
  <si>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</si>
  <si>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</si>
  <si>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</si>
  <si>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</si>
  <si>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</si>
  <si>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</si>
  <si>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</si>
  <si>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</si>
  <si>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</si>
  <si>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</si>
  <si>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</si>
  <si>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</si>
  <si>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</si>
  <si>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</si>
  <si>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</si>
  <si>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</si>
  <si>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</si>
  <si>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</si>
  <si>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</si>
  <si>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</si>
  <si>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</si>
  <si>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</si>
  <si>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</si>
  <si>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</si>
  <si>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</si>
  <si>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</si>
  <si>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</si>
  <si>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</si>
  <si>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</si>
  <si>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</si>
  <si>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</si>
  <si>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</si>
  <si>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</si>
  <si>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</si>
  <si>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</si>
  <si>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</si>
  <si>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</si>
  <si>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</si>
  <si>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</si>
  <si>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</si>
  <si>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</si>
  <si>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</si>
  <si>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</si>
  <si>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</si>
  <si>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</si>
  <si>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</si>
  <si>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</si>
  <si>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</si>
  <si>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</si>
  <si>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</si>
  <si>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</si>
  <si>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</si>
  <si>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</si>
  <si>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</si>
  <si>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</si>
  <si>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</si>
  <si>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</si>
  <si>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</si>
  <si>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</si>
  <si>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</si>
  <si>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</si>
  <si>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</si>
  <si>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</si>
  <si>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</si>
  <si>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</si>
  <si>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</si>
  <si>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</si>
  <si>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</si>
  <si>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</si>
  <si>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</si>
  <si>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</si>
  <si>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</si>
  <si>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</si>
  <si>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</si>
  <si>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</si>
  <si>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</si>
  <si>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</si>
  <si>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</si>
  <si>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</si>
  <si>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</si>
  <si>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</si>
  <si>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</si>
  <si>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</si>
  <si>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</si>
  <si>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</si>
  <si>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</si>
  <si>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</si>
  <si>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</si>
  <si>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</si>
  <si>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</si>
  <si>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</si>
  <si>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</si>
  <si>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</si>
  <si>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</si>
  <si>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</si>
  <si>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</si>
  <si>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</si>
  <si>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</si>
  <si>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</si>
  <si>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</si>
  <si>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</si>
  <si>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</si>
  <si>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</si>
  <si>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</si>
  <si>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</si>
  <si>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</si>
  <si>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</si>
  <si>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</si>
  <si>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</si>
  <si>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</si>
  <si>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</si>
  <si>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</si>
  <si>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</si>
  <si>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</si>
  <si>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</si>
  <si>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</si>
  <si>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</si>
  <si>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</si>
  <si>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</si>
  <si>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</si>
  <si>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</si>
  <si>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</si>
  <si>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</si>
  <si>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</si>
  <si>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</si>
  <si>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</si>
  <si>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</si>
  <si>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</si>
  <si>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</si>
  <si>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</si>
  <si>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</si>
  <si>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</si>
  <si>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</si>
  <si>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</si>
  <si>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</si>
  <si>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</si>
  <si>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</si>
  <si>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</si>
  <si>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</si>
  <si>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</si>
  <si>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</si>
  <si>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</si>
  <si>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</si>
  <si>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</si>
  <si>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</si>
  <si>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</si>
  <si>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</si>
  <si>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</si>
  <si>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</si>
  <si>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</si>
  <si>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</si>
  <si>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</si>
  <si>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</si>
  <si>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</si>
  <si>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</si>
  <si>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</si>
  <si>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</si>
  <si>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</si>
  <si>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</si>
  <si>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</si>
  <si>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</si>
  <si>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</si>
  <si>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</si>
  <si>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</si>
  <si>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</si>
  <si>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</si>
  <si>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</si>
  <si>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</si>
  <si>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</si>
  <si>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</si>
  <si>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</si>
  <si>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</si>
  <si>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</si>
  <si>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</si>
  <si>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</si>
  <si>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</si>
  <si>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</si>
  <si>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</si>
  <si>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</si>
  <si>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</si>
  <si>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</si>
  <si>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</si>
  <si>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</si>
  <si>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</si>
  <si>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</si>
  <si>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</si>
  <si>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</si>
  <si>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</si>
  <si>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</si>
  <si>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</si>
  <si>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</si>
  <si>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</si>
  <si>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</si>
  <si>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</si>
  <si>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</si>
  <si>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</si>
  <si>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</si>
  <si>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</si>
  <si>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</si>
  <si>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</si>
  <si>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</si>
  <si>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</si>
  <si>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</si>
  <si>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</si>
  <si>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</si>
  <si>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</si>
  <si>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</si>
  <si>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</si>
  <si>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</si>
  <si>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</si>
  <si>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</si>
  <si>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</si>
  <si>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</si>
  <si>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</si>
  <si>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</si>
  <si>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</si>
  <si>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</si>
  <si>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</si>
  <si>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</si>
  <si>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</si>
  <si>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</si>
  <si>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</si>
  <si>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</si>
  <si>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</si>
  <si>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</si>
  <si>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</si>
  <si>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</si>
  <si>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</si>
  <si>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</si>
  <si>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</si>
  <si>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</si>
  <si>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</si>
  <si>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</si>
  <si>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</si>
  <si>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</si>
  <si>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</si>
  <si>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</si>
  <si>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</si>
  <si>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</si>
  <si>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</si>
  <si>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</si>
  <si>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</si>
  <si>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</si>
  <si>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</si>
  <si>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</si>
  <si>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</si>
  <si>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</si>
  <si>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</si>
  <si>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</si>
  <si>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</si>
  <si>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</si>
  <si>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</si>
  <si>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</si>
  <si>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</si>
  <si>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</si>
  <si>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</si>
  <si>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</si>
  <si>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</si>
  <si>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</si>
  <si>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</si>
  <si>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</si>
  <si>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</si>
  <si>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</si>
  <si>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</si>
  <si>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</si>
  <si>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</si>
  <si>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</si>
  <si>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</si>
  <si>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</si>
  <si>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</si>
  <si>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</si>
  <si>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</si>
  <si>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</si>
  <si>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</si>
  <si>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</si>
  <si>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</si>
  <si>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</si>
  <si>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</si>
  <si>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</si>
  <si>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</si>
  <si>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</si>
  <si>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</si>
  <si>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</si>
  <si>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</si>
  <si>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</si>
  <si>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</si>
  <si>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</si>
  <si>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</si>
  <si>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</si>
  <si>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</si>
  <si>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</si>
  <si>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</si>
  <si>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</si>
  <si>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</si>
  <si>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</si>
  <si>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</si>
  <si>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</si>
  <si>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</si>
  <si>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</si>
  <si>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</si>
  <si>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</si>
  <si>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</si>
  <si>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</si>
  <si>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</si>
  <si>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</si>
  <si>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</si>
  <si>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</si>
  <si>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</si>
  <si>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</si>
  <si>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</si>
  <si>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</si>
  <si>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</si>
  <si>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</si>
  <si>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</si>
  <si>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</si>
  <si>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</si>
  <si>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</si>
  <si>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</si>
  <si>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</si>
  <si>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</si>
  <si>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</si>
  <si>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</si>
  <si>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</si>
  <si>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</si>
  <si>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</si>
  <si>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</si>
  <si>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</si>
  <si>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</si>
  <si>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</si>
  <si>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</si>
  <si>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</si>
  <si>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</si>
  <si>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</si>
  <si>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</si>
  <si>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</si>
  <si>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</si>
  <si>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</si>
  <si>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</si>
  <si>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</si>
  <si>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</si>
  <si>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</si>
  <si>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</si>
  <si>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</si>
  <si>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</si>
  <si>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</si>
  <si>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</si>
  <si>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</si>
  <si>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</si>
  <si>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</si>
  <si>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</si>
  <si>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</si>
  <si>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</si>
  <si>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</si>
  <si>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</si>
  <si>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</si>
  <si>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</si>
  <si>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</si>
  <si>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</si>
  <si>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</si>
  <si>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</si>
  <si>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</si>
  <si>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</si>
  <si>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</si>
  <si>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</si>
  <si>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</si>
  <si>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</si>
  <si>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</si>
  <si>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</si>
  <si>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</si>
  <si>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</si>
  <si>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</si>
  <si>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</si>
  <si>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</si>
  <si>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</si>
  <si>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</si>
  <si>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</si>
  <si>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</si>
  <si>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</si>
  <si>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</si>
  <si>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</si>
  <si>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</si>
  <si>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</si>
  <si>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</si>
  <si>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</si>
  <si>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</si>
  <si>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</si>
  <si>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</si>
  <si>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</si>
  <si>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</si>
  <si>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</si>
  <si>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</si>
  <si>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</si>
  <si>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</si>
  <si>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</si>
  <si>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</si>
  <si>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</si>
  <si>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</si>
  <si>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</si>
  <si>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</si>
  <si>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</si>
  <si>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</si>
  <si>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</si>
  <si>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</si>
  <si>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</si>
  <si>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</si>
  <si>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</si>
  <si>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</si>
  <si>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</si>
  <si>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</si>
  <si>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</si>
  <si>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</si>
  <si>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</si>
  <si>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</si>
  <si>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</si>
  <si>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</si>
  <si>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</si>
  <si>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</si>
  <si>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</si>
  <si>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</si>
  <si>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</si>
  <si>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</si>
  <si>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</si>
  <si>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</si>
  <si>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</si>
  <si>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</si>
  <si>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</si>
  <si>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</si>
  <si>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</si>
  <si>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</si>
  <si>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</si>
  <si>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</si>
  <si>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</si>
  <si>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</si>
  <si>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</si>
  <si>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</si>
  <si>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</si>
  <si>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</si>
  <si>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</si>
  <si>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</si>
  <si>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</si>
  <si>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</si>
  <si>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</si>
  <si>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</si>
  <si>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</si>
  <si>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</si>
  <si>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</si>
  <si>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</si>
  <si>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</si>
  <si>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</si>
  <si>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</si>
  <si>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</si>
  <si>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</si>
  <si>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</si>
  <si>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</si>
  <si>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</si>
  <si>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</si>
  <si>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</si>
  <si>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</si>
  <si>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</si>
  <si>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</si>
  <si>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</si>
  <si>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</si>
  <si>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</si>
  <si>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</si>
  <si>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</si>
  <si>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</si>
  <si>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</si>
  <si>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</si>
  <si>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</si>
  <si>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</si>
  <si>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</si>
  <si>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</si>
  <si>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</si>
  <si>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</si>
  <si>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</si>
  <si>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</si>
  <si>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</si>
  <si>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</si>
  <si>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</si>
  <si>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</si>
  <si>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</si>
  <si>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</si>
  <si>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</si>
  <si>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</si>
  <si>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</si>
  <si>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</si>
  <si>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</si>
  <si>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</si>
  <si>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</si>
  <si>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</si>
  <si>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</si>
  <si>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</si>
  <si>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</si>
  <si>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</si>
  <si>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</si>
  <si>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</si>
  <si>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</si>
  <si>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</si>
  <si>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</si>
  <si>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</si>
  <si>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</si>
  <si>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</si>
  <si>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</si>
  <si>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</si>
  <si>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</si>
  <si>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</si>
  <si>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</si>
  <si>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</si>
  <si>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</si>
  <si>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</si>
  <si>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</si>
  <si>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</si>
  <si>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</si>
  <si>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</si>
  <si>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</si>
  <si>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</si>
  <si>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</si>
  <si>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</si>
  <si>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</si>
  <si>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</si>
  <si>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</si>
  <si>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</si>
  <si>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</si>
  <si>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</si>
  <si>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</si>
  <si>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</si>
  <si>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</si>
  <si>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</si>
  <si>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</si>
  <si>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</si>
  <si>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</si>
  <si>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</si>
  <si>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</si>
  <si>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</si>
  <si>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</si>
  <si>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</si>
  <si>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</si>
  <si>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</si>
  <si>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</si>
  <si>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</si>
  <si>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</si>
  <si>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</si>
  <si>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</si>
  <si>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</si>
  <si>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</si>
  <si>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</si>
  <si>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</si>
  <si>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</si>
  <si>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</si>
  <si>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</si>
  <si>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</si>
  <si>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</si>
  <si>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</si>
  <si>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</si>
  <si>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</si>
  <si>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</si>
  <si>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</si>
  <si>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</si>
  <si>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</si>
  <si>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</si>
  <si>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</si>
  <si>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</si>
  <si>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</si>
  <si>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</si>
  <si>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</si>
  <si>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</si>
  <si>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</si>
  <si>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</si>
  <si>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</si>
  <si>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</si>
  <si>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</si>
  <si>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</si>
  <si>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</si>
  <si>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</si>
  <si>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</si>
  <si>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</si>
  <si>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</si>
  <si>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</si>
  <si>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</si>
  <si>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</si>
  <si>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</si>
  <si>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</si>
  <si>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</si>
  <si>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</si>
  <si>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</si>
  <si>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</si>
  <si>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</si>
  <si>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</si>
  <si>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</si>
  <si>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</si>
  <si>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</si>
  <si>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</si>
  <si>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</si>
  <si>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</si>
  <si>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</si>
  <si>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</si>
  <si>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</si>
  <si>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</si>
  <si>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</si>
  <si>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</si>
  <si>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</si>
  <si>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</si>
  <si>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</si>
  <si>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</si>
  <si>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</si>
  <si>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</si>
  <si>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</si>
  <si>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</si>
  <si>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</si>
  <si>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</si>
  <si>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</si>
  <si>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</si>
  <si>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</si>
  <si>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</si>
  <si>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</si>
  <si>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</si>
  <si>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</si>
  <si>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</si>
  <si>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</si>
  <si>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</si>
  <si>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</si>
  <si>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</si>
  <si>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</si>
  <si>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</si>
  <si>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</si>
  <si>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</si>
  <si>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</si>
  <si>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</si>
  <si>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</si>
  <si>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</si>
  <si>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</si>
  <si>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</si>
  <si>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</si>
  <si>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</si>
  <si>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</si>
  <si>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</si>
  <si>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</si>
  <si>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</si>
  <si>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</si>
  <si>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</si>
  <si>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</si>
  <si>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</si>
  <si>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</si>
  <si>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</si>
  <si>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</si>
  <si>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</si>
  <si>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</si>
  <si>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</si>
  <si>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</si>
  <si>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</si>
  <si>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</si>
  <si>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</si>
  <si>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</si>
  <si>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</si>
  <si>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</si>
  <si>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</si>
  <si>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</si>
  <si>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</si>
  <si>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</si>
  <si>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</si>
  <si>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</si>
  <si>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</si>
  <si>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</si>
  <si>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</si>
  <si>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</si>
  <si>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</si>
  <si>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</si>
  <si>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</si>
  <si>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</si>
  <si>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</si>
  <si>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</si>
  <si>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</si>
  <si>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</si>
  <si>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</si>
  <si>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</si>
  <si>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</si>
  <si>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</si>
  <si>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</si>
  <si>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</si>
  <si>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</si>
  <si>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</si>
  <si>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</si>
  <si>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</si>
  <si>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</si>
  <si>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</si>
  <si>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</si>
  <si>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</si>
  <si>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</si>
  <si>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</si>
  <si>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</si>
  <si>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</si>
  <si>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</si>
  <si>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</si>
  <si>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</si>
  <si>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</si>
  <si>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</si>
  <si>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</si>
  <si>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</si>
  <si>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</si>
  <si>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</si>
  <si>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</si>
  <si>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</si>
  <si>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</si>
  <si>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</si>
  <si>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</si>
  <si>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</si>
  <si>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</si>
  <si>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</si>
  <si>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</si>
  <si>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</si>
  <si>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</si>
  <si>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</si>
  <si>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</si>
  <si>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</si>
  <si>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</si>
  <si>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</si>
  <si>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</si>
  <si>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</si>
  <si>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</si>
  <si>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</si>
  <si>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</si>
  <si>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</si>
  <si>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</si>
  <si>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</si>
  <si>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</si>
  <si>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</si>
  <si>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</si>
  <si>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</si>
  <si>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</si>
  <si>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</si>
  <si>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</si>
  <si>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</si>
  <si>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</si>
  <si>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</si>
  <si>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</si>
  <si>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</si>
  <si>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</si>
  <si>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</si>
  <si>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</si>
  <si>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</si>
  <si>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</si>
  <si>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</si>
  <si>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</si>
  <si>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</si>
  <si>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</si>
  <si>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</si>
  <si>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</si>
  <si>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</si>
  <si>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</si>
  <si>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</si>
  <si>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</si>
  <si>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</si>
  <si>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</si>
  <si>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</si>
  <si>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</si>
  <si>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</si>
  <si>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</si>
  <si>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</si>
  <si>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</si>
  <si>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</si>
  <si>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</si>
  <si>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</si>
  <si>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</si>
  <si>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</si>
  <si>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</si>
  <si>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</si>
  <si>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</si>
  <si>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</si>
  <si>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</si>
  <si>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</si>
  <si>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</si>
  <si>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</si>
  <si>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</si>
  <si>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</si>
  <si>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</si>
  <si>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</si>
  <si>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</si>
  <si>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</si>
  <si>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</si>
  <si>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</si>
  <si>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</si>
  <si>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</si>
  <si>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</si>
  <si>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</si>
  <si>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</si>
  <si>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</si>
  <si>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</si>
  <si>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</si>
  <si>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</si>
  <si>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</si>
  <si>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</si>
  <si>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</si>
  <si>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</si>
  <si>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</si>
  <si>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</si>
  <si>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</si>
  <si>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</si>
  <si>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</si>
  <si>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</si>
  <si>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</si>
  <si>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</si>
  <si>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</si>
  <si>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</si>
  <si>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</si>
  <si>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</si>
  <si>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</si>
  <si>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</si>
  <si>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</si>
  <si>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</si>
  <si>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</si>
  <si>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</si>
  <si>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</si>
  <si>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</si>
  <si>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</si>
  <si>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</si>
  <si>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</si>
  <si>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</si>
  <si>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</si>
  <si>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</si>
  <si>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</si>
  <si>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</si>
  <si>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</si>
  <si>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</si>
  <si>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</si>
  <si>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</si>
  <si>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</si>
  <si>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</si>
  <si>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</si>
  <si>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</si>
  <si>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</si>
  <si>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</si>
  <si>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</si>
  <si>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</si>
  <si>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</si>
  <si>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</si>
  <si>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</si>
  <si>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</si>
  <si>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</si>
  <si>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</si>
  <si>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</si>
  <si>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</si>
  <si>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</si>
  <si>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</si>
  <si>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</si>
  <si>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</si>
  <si>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</si>
  <si>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</si>
  <si>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</si>
  <si>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</si>
  <si>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</si>
  <si>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</si>
  <si>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</si>
  <si>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</si>
  <si>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</si>
  <si>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</si>
  <si>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</si>
  <si>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</si>
  <si>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</si>
  <si>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</si>
  <si>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</si>
  <si>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</si>
  <si>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</si>
  <si>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</si>
  <si>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</si>
  <si>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</si>
  <si>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</si>
  <si>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</si>
  <si>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</si>
  <si>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</si>
  <si>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</si>
  <si>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</si>
  <si>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</si>
  <si>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</si>
  <si>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</si>
  <si>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</si>
  <si>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</si>
  <si>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</si>
  <si>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</si>
  <si>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</si>
  <si>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</si>
  <si>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</si>
  <si>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</si>
  <si>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</si>
  <si>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</si>
  <si>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</si>
  <si>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</si>
  <si>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</si>
  <si>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</si>
  <si>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</si>
  <si>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</si>
  <si>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</si>
  <si>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</si>
  <si>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</si>
  <si>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</si>
  <si>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</si>
  <si>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</si>
  <si>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</si>
  <si>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</si>
  <si>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</si>
  <si>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</si>
  <si>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</si>
  <si>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</si>
  <si>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</si>
  <si>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</si>
  <si>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</si>
  <si>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</si>
  <si>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</si>
  <si>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</si>
  <si>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</si>
  <si>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</si>
  <si>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</si>
  <si>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</si>
  <si>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</si>
  <si>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</si>
  <si>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</si>
  <si>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</si>
  <si>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</si>
  <si>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</si>
  <si>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</si>
  <si>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</si>
  <si>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</si>
  <si>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</si>
  <si>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</si>
  <si>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</si>
  <si>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</si>
  <si>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</si>
  <si>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</si>
  <si>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</si>
  <si>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</si>
  <si>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</si>
  <si>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</si>
  <si>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</si>
  <si>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</si>
  <si>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</si>
  <si>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</si>
  <si>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</si>
  <si>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</si>
  <si>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</si>
  <si>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</si>
  <si>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</si>
  <si>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</si>
  <si>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</si>
  <si>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</si>
  <si>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</si>
  <si>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</si>
  <si>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</si>
  <si>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</si>
  <si>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</si>
  <si>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</si>
  <si>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</si>
  <si>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</si>
  <si>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</si>
  <si>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</si>
  <si>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</si>
  <si>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</si>
  <si>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</si>
  <si>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</si>
  <si>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</si>
  <si>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</si>
  <si>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</si>
  <si>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</si>
  <si>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</si>
  <si>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</si>
  <si>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</si>
  <si>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</si>
  <si>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</si>
  <si>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</si>
  <si>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</si>
  <si>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</si>
  <si>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</si>
  <si>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</si>
  <si>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</si>
  <si>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</si>
  <si>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</si>
  <si>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</si>
  <si>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</si>
  <si>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</si>
  <si>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</si>
  <si>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</si>
  <si>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</si>
  <si>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</si>
  <si>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</si>
  <si>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</si>
  <si>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</si>
  <si>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</si>
  <si>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</si>
  <si>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</si>
  <si>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</si>
  <si>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</si>
  <si>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</si>
  <si>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</si>
  <si>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</si>
  <si>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</si>
  <si>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</si>
  <si>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</si>
  <si>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</si>
  <si>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</si>
  <si>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</si>
  <si>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</si>
  <si>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</si>
  <si>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</si>
  <si>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</si>
  <si>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</si>
  <si>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</si>
  <si>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</si>
  <si>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</si>
  <si>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</si>
  <si>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</si>
  <si>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</si>
  <si>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</si>
  <si>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</si>
  <si>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</si>
  <si>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</si>
  <si>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</si>
  <si>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</si>
  <si>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</si>
  <si>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</si>
  <si>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</si>
  <si>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</si>
  <si>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</si>
  <si>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</si>
  <si>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</si>
  <si>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</si>
  <si>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</si>
  <si>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</si>
  <si>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</si>
  <si>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</si>
  <si>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</si>
  <si>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</si>
  <si>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</si>
  <si>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</si>
  <si>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</si>
  <si>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</si>
  <si>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</si>
  <si>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</si>
  <si>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</si>
  <si>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</si>
  <si>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</si>
  <si>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</si>
  <si>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</si>
  <si>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</si>
  <si>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</si>
  <si>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</si>
  <si>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</si>
  <si>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</si>
  <si>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</si>
  <si>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</si>
  <si>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</si>
  <si>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</si>
  <si>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</si>
  <si>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</si>
  <si>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</si>
  <si>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</si>
  <si>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</si>
  <si>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</si>
  <si>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</si>
  <si>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</si>
  <si>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</si>
  <si>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</si>
  <si>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</si>
  <si>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</si>
  <si>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</si>
  <si>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</si>
  <si>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</si>
  <si>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</si>
  <si>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</si>
  <si>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</si>
  <si>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</si>
  <si>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</si>
  <si>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</si>
  <si>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</si>
  <si>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</si>
  <si>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</si>
  <si>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</si>
  <si>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</si>
  <si>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</si>
  <si>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</si>
  <si>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</si>
  <si>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</si>
  <si>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</si>
  <si>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</si>
  <si>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</si>
  <si>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</si>
  <si>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</si>
  <si>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</si>
  <si>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</si>
  <si>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</si>
  <si>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</si>
  <si>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</si>
  <si>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</si>
  <si>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</si>
  <si>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</si>
  <si>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</si>
  <si>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</si>
  <si>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</si>
  <si>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</si>
  <si>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</si>
  <si>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</si>
  <si>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</si>
  <si>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</si>
  <si>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</si>
  <si>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</si>
  <si>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</si>
  <si>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</si>
  <si>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</si>
  <si>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</si>
  <si>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</si>
  <si>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</si>
  <si>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</si>
  <si>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</si>
  <si>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</si>
  <si>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</si>
  <si>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</si>
  <si>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</si>
  <si>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</si>
  <si>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</si>
  <si>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</si>
  <si>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</si>
  <si>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</si>
  <si>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</si>
  <si>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</si>
  <si>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</si>
  <si>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</si>
  <si>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</si>
  <si>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</si>
  <si>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</si>
  <si>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</si>
  <si>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</si>
  <si>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</si>
  <si>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</si>
  <si>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</si>
  <si>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</si>
  <si>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</si>
  <si>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</si>
  <si>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</si>
  <si>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</si>
  <si>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</si>
  <si>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</si>
  <si>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</si>
  <si>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</si>
  <si>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</si>
  <si>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</si>
  <si>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</si>
  <si>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</si>
  <si>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</si>
  <si>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</si>
  <si>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</si>
  <si>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</si>
  <si>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</si>
  <si>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</si>
  <si>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</si>
  <si>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</si>
  <si>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</si>
  <si>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</si>
  <si>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</si>
  <si>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</si>
  <si>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</si>
  <si>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</si>
  <si>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</si>
  <si>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</si>
  <si>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</si>
  <si>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</si>
  <si>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</si>
  <si>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</si>
  <si>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</si>
  <si>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</si>
  <si>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</si>
  <si>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</si>
  <si>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</si>
  <si>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</si>
  <si>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</si>
  <si>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</si>
  <si>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</si>
  <si>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</si>
  <si>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</si>
  <si>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</si>
  <si>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</si>
  <si>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</si>
  <si>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</si>
  <si>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</si>
  <si>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</si>
  <si>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</si>
  <si>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</si>
  <si>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</si>
  <si>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</si>
  <si>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</si>
  <si>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</si>
  <si>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</si>
  <si>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</si>
  <si>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</si>
  <si>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</si>
  <si>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</si>
  <si>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</si>
  <si>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</si>
  <si>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</si>
  <si>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</si>
  <si>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</si>
  <si>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</si>
  <si>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</si>
  <si>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</si>
  <si>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</si>
  <si>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</si>
  <si>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</si>
  <si>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</si>
  <si>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</si>
  <si>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</si>
  <si>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</si>
  <si>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</si>
  <si>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</si>
  <si>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</si>
  <si>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</si>
  <si>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</si>
  <si>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</si>
  <si>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</si>
  <si>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</si>
  <si>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</si>
  <si>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</si>
  <si>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</si>
  <si>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</si>
  <si>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</si>
  <si>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</si>
  <si>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</si>
  <si>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</si>
  <si>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</si>
  <si>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</si>
  <si>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</si>
  <si>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</si>
  <si>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</si>
  <si>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</si>
  <si>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</si>
  <si>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</si>
  <si>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</si>
  <si>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</si>
  <si>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</si>
  <si>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</si>
  <si>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</si>
  <si>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</si>
  <si>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</si>
  <si>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</si>
  <si>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</si>
  <si>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</si>
  <si>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</si>
  <si>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</si>
  <si>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</si>
  <si>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</si>
  <si>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</si>
  <si>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</si>
  <si>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</si>
  <si>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</si>
  <si>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</si>
  <si>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</si>
  <si>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</si>
  <si>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</si>
  <si>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</si>
  <si>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</si>
  <si>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</si>
  <si>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</si>
  <si>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</si>
  <si>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</si>
  <si>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</si>
  <si>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</si>
  <si>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</si>
  <si>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</si>
  <si>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</si>
  <si>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</si>
  <si>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</si>
  <si>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</si>
  <si>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</si>
  <si>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</si>
  <si>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</si>
  <si>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</si>
  <si>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</si>
  <si>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</si>
  <si>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</si>
  <si>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</si>
  <si>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</si>
  <si>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</si>
  <si>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</si>
  <si>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</si>
  <si>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</si>
  <si>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</si>
  <si>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</si>
  <si>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</si>
  <si>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</si>
  <si>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</si>
  <si>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</si>
  <si>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</si>
  <si>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</si>
  <si>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</si>
  <si>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</si>
  <si>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</si>
  <si>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</si>
  <si>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</si>
  <si>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</si>
  <si>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</si>
  <si>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</si>
  <si>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</si>
  <si>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</si>
  <si>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</si>
  <si>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</si>
  <si>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</si>
  <si>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</si>
  <si>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</si>
  <si>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</si>
  <si>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</si>
  <si>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</si>
  <si>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</si>
  <si>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</si>
  <si>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</si>
  <si>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</si>
  <si>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</si>
  <si>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</si>
  <si>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</si>
  <si>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</si>
  <si>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</si>
  <si>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</si>
  <si>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</si>
  <si>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</si>
  <si>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</si>
  <si>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</si>
  <si>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</si>
  <si>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</si>
  <si>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</si>
  <si>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</si>
  <si>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</si>
  <si>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</si>
  <si>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</si>
  <si>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</si>
  <si>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</si>
  <si>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</si>
  <si>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</si>
  <si>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</si>
  <si>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</si>
  <si>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</si>
  <si>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</si>
  <si>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</si>
  <si>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</si>
  <si>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</si>
  <si>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</si>
  <si>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</si>
  <si>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</si>
  <si>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</si>
  <si>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</si>
  <si>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</si>
  <si>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</si>
  <si>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</si>
  <si>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</si>
  <si>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</si>
  <si>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</si>
  <si>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</si>
  <si>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</si>
  <si>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</si>
  <si>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</si>
  <si>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</si>
  <si>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</si>
  <si>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</si>
  <si>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</si>
  <si>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</si>
  <si>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</si>
  <si>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</si>
  <si>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</si>
  <si>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</si>
  <si>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</si>
  <si>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</si>
  <si>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</si>
  <si>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</si>
  <si>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</si>
  <si>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</si>
  <si>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</si>
  <si>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</si>
  <si>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</si>
  <si>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</si>
  <si>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</si>
  <si>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</si>
  <si>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</si>
  <si>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</si>
  <si>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</si>
  <si>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</si>
  <si>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</si>
  <si>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</si>
  <si>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</si>
  <si>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</si>
  <si>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</si>
  <si>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</si>
  <si>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</si>
  <si>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</si>
  <si>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</si>
  <si>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</si>
  <si>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</si>
  <si>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</si>
  <si>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</si>
  <si>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</si>
  <si>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</si>
  <si>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</si>
  <si>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</si>
  <si>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</si>
  <si>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</si>
  <si>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</si>
  <si>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</si>
  <si>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</si>
  <si>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</si>
  <si>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</si>
  <si>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</si>
  <si>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</si>
  <si>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</si>
  <si>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</si>
  <si>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</si>
  <si>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</si>
  <si>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</si>
  <si>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</si>
  <si>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</si>
  <si>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</si>
  <si>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</si>
  <si>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</si>
  <si>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</si>
  <si>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</si>
  <si>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</si>
  <si>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</si>
  <si>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</si>
  <si>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</si>
  <si>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</si>
  <si>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</si>
  <si>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</si>
  <si>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</si>
  <si>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</si>
  <si>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</si>
  <si>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</si>
  <si>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</si>
  <si>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</si>
  <si>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</si>
  <si>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</si>
  <si>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</si>
  <si>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</si>
  <si>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</si>
  <si>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</si>
  <si>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</si>
  <si>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</si>
  <si>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</si>
  <si>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</si>
  <si>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</si>
  <si>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</si>
  <si>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</si>
  <si>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</si>
  <si>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</si>
  <si>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</si>
  <si>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</si>
  <si>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</si>
  <si>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</si>
  <si>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</si>
  <si>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</si>
  <si>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</si>
  <si>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</si>
  <si>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</si>
  <si>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</si>
  <si>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</si>
  <si>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</si>
  <si>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</si>
  <si>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</si>
  <si>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</si>
  <si>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</si>
  <si>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</si>
  <si>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</si>
  <si>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</si>
  <si>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</si>
  <si>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</si>
  <si>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</si>
  <si>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</si>
  <si>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</si>
  <si>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</si>
  <si>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</si>
  <si>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</si>
  <si>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</si>
  <si>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</si>
  <si>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</si>
  <si>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</si>
  <si>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</si>
  <si>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</si>
  <si>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</si>
  <si>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</si>
  <si>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</si>
  <si>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</si>
  <si>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</si>
  <si>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</si>
  <si>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</si>
  <si>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</si>
  <si>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</si>
  <si>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</si>
  <si>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</si>
  <si>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</si>
  <si>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</si>
  <si>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</si>
  <si>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</si>
  <si>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</si>
  <si>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</si>
  <si>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</si>
  <si>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</si>
  <si>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</si>
  <si>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</si>
  <si>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</si>
  <si>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</si>
  <si>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</si>
  <si>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</si>
  <si>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</si>
  <si>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</si>
  <si>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</si>
  <si>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</si>
  <si>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</si>
  <si>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</si>
  <si>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</si>
  <si>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</si>
  <si>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</si>
  <si>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</si>
  <si>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</si>
  <si>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</si>
  <si>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</si>
  <si>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</si>
  <si>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</si>
  <si>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</si>
  <si>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</si>
  <si>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</si>
  <si>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</si>
  <si>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</si>
  <si>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</si>
  <si>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</si>
  <si>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</si>
  <si>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</si>
  <si>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</si>
  <si>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</si>
  <si>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</si>
  <si>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</si>
  <si>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</si>
  <si>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</si>
  <si>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</si>
  <si>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</si>
  <si>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</si>
  <si>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</si>
  <si>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</si>
  <si>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</si>
  <si>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</si>
  <si>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</si>
  <si>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</si>
  <si>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</si>
  <si>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</si>
  <si>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</si>
  <si>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</si>
  <si>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</si>
  <si>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</si>
  <si>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</si>
  <si>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</si>
  <si>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</si>
  <si>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</si>
  <si>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</si>
  <si>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</si>
  <si>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</si>
  <si>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</si>
  <si>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</si>
  <si>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</si>
  <si>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</si>
  <si>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</si>
  <si>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</si>
  <si>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</si>
  <si>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</si>
  <si>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</si>
  <si>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</si>
  <si>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</si>
  <si>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</si>
  <si>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</si>
  <si>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</si>
  <si>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</si>
  <si>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</si>
  <si>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</si>
  <si>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</si>
  <si>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</si>
  <si>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</si>
  <si>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</si>
  <si>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</si>
  <si>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</si>
  <si>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</si>
  <si>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</si>
  <si>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</si>
  <si>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</si>
  <si>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</si>
  <si>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</si>
  <si>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</si>
  <si>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</si>
  <si>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</si>
  <si>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</si>
  <si>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</si>
  <si>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</si>
  <si>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</si>
  <si>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</si>
  <si>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</si>
  <si>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</si>
  <si>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</si>
  <si>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</si>
  <si>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</si>
  <si>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</si>
  <si>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</si>
  <si>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</si>
  <si>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</si>
  <si>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</si>
  <si>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</si>
  <si>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</si>
  <si>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</si>
  <si>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</si>
  <si>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</si>
  <si>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</si>
  <si>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</si>
  <si>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</si>
  <si>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</si>
  <si>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</si>
  <si>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</si>
  <si>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</si>
  <si>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</si>
  <si>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</si>
  <si>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</si>
  <si>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</si>
  <si>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</si>
  <si>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</si>
  <si>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</si>
  <si>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</si>
  <si>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</si>
  <si>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</si>
  <si>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</si>
  <si>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</si>
  <si>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</si>
  <si>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</si>
  <si>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</si>
  <si>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</si>
  <si>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</si>
  <si>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</si>
  <si>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</si>
  <si>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</si>
  <si>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</si>
  <si>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</si>
  <si>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</si>
  <si>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</si>
  <si>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</si>
  <si>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</si>
  <si>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</si>
  <si>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</si>
  <si>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</si>
  <si>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</si>
  <si>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</si>
  <si>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</si>
  <si>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</si>
  <si>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</si>
  <si>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</si>
  <si>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</si>
  <si>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</si>
  <si>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</si>
  <si>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</si>
  <si>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</si>
  <si>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</si>
  <si>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</si>
  <si>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</si>
  <si>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</si>
  <si>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</si>
  <si>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</si>
  <si>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</si>
  <si>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</si>
  <si>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</si>
  <si>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</si>
  <si>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</si>
  <si>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</si>
  <si>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</si>
  <si>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</si>
  <si>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</si>
  <si>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</si>
  <si>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</si>
  <si>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</si>
  <si>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</si>
  <si>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</si>
  <si>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</si>
  <si>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</si>
  <si>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</si>
  <si>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</si>
  <si>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</si>
  <si>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</si>
  <si>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</si>
  <si>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</si>
  <si>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</si>
  <si>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</si>
  <si>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</si>
  <si>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</si>
  <si>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</si>
  <si>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</si>
  <si>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</si>
  <si>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</si>
  <si>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</si>
  <si>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</si>
  <si>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</si>
  <si>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</si>
  <si>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</si>
  <si>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</si>
  <si>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</si>
  <si>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</si>
  <si>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</si>
  <si>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</si>
  <si>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</si>
  <si>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</si>
  <si>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</si>
  <si>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</si>
  <si>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</si>
  <si>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</si>
  <si>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</si>
  <si>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</si>
  <si>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</si>
  <si>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</si>
  <si>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</si>
  <si>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</si>
  <si>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</si>
  <si>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</si>
  <si>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</si>
  <si>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</si>
  <si>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</si>
  <si>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</si>
  <si>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</si>
  <si>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</si>
  <si>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</si>
  <si>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</si>
  <si>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</si>
  <si>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</si>
  <si>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</si>
  <si>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</si>
  <si>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</si>
  <si>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</si>
  <si>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</si>
  <si>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</si>
  <si>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</si>
  <si>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</si>
  <si>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</si>
  <si>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</si>
  <si>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</si>
  <si>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</si>
  <si>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</si>
  <si>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</si>
  <si>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</si>
  <si>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</si>
  <si>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</si>
  <si>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</si>
  <si>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</si>
  <si>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</si>
  <si>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</si>
  <si>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</si>
  <si>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</si>
  <si>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</si>
  <si>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</si>
  <si>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</si>
  <si>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</si>
  <si>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</si>
  <si>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</si>
  <si>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</si>
  <si>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</si>
  <si>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</si>
  <si>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</si>
  <si>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</si>
  <si>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</si>
  <si>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</si>
  <si>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</si>
  <si>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</si>
  <si>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</si>
  <si>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</si>
  <si>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</si>
  <si>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</si>
  <si>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</si>
  <si>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</si>
  <si>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</si>
  <si>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</si>
  <si>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</si>
  <si>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</si>
  <si>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</si>
  <si>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</si>
  <si>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</si>
  <si>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</si>
  <si>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</si>
  <si>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</si>
  <si>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</si>
  <si>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</si>
  <si>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</si>
  <si>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</si>
  <si>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</si>
  <si>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</si>
  <si>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</si>
  <si>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</si>
  <si>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</si>
  <si>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</si>
  <si>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</si>
  <si>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</si>
  <si>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</si>
  <si>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</si>
  <si>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</si>
  <si>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</si>
  <si>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</si>
  <si>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</si>
  <si>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</si>
  <si>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</si>
  <si>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</si>
  <si>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</si>
  <si>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</si>
  <si>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</si>
  <si>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</si>
  <si>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</si>
  <si>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</si>
  <si>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</si>
  <si>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</si>
  <si>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</si>
  <si>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</si>
  <si>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</si>
  <si>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</si>
  <si>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</si>
  <si>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</si>
  <si>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</si>
  <si>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</si>
  <si>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</si>
  <si>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</si>
  <si>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</si>
  <si>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</si>
  <si>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</si>
  <si>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</si>
  <si>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</si>
  <si>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</si>
  <si>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</si>
  <si>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</si>
  <si>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</si>
  <si>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</si>
  <si>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</si>
  <si>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</si>
  <si>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</si>
  <si>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</si>
  <si>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</si>
  <si>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</si>
  <si>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</si>
  <si>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</si>
  <si>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</si>
  <si>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</si>
  <si>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</si>
  <si>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</si>
  <si>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</si>
  <si>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</si>
  <si>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</si>
  <si>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</si>
  <si>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</si>
  <si>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</si>
  <si>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</si>
  <si>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</si>
  <si>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</si>
  <si>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</si>
  <si>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</si>
  <si>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</si>
  <si>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</si>
  <si>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</si>
  <si>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</si>
  <si>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</si>
  <si>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</si>
  <si>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</si>
  <si>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</si>
  <si>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</si>
  <si>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</si>
  <si>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</si>
  <si>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</si>
  <si>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</si>
  <si>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</si>
  <si>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</si>
  <si>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</si>
  <si>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</si>
  <si>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</si>
  <si>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</si>
  <si>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</si>
  <si>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</si>
  <si>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</si>
  <si>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</si>
  <si>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</si>
  <si>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</si>
  <si>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</si>
  <si>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</si>
  <si>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</si>
  <si>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</si>
  <si>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</si>
  <si>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</si>
  <si>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</si>
  <si>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</si>
  <si>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</si>
  <si>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</si>
  <si>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</si>
  <si>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</si>
  <si>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</si>
  <si>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</si>
  <si>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</si>
  <si>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</si>
  <si>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</si>
  <si>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</si>
  <si>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</si>
  <si>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</si>
  <si>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</si>
  <si>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</si>
  <si>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</si>
  <si>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</si>
  <si>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</si>
  <si>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</si>
  <si>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</si>
  <si>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</si>
  <si>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</si>
  <si>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</si>
  <si>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</si>
  <si>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</si>
  <si>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</si>
  <si>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</si>
  <si>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</si>
  <si>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</si>
  <si>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</si>
  <si>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</si>
  <si>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</si>
  <si>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</si>
  <si>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</si>
  <si>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</si>
  <si>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</si>
  <si>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</si>
  <si>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</si>
  <si>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</si>
  <si>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</si>
  <si>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</si>
  <si>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</si>
  <si>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</si>
  <si>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</si>
  <si>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</si>
  <si>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</si>
  <si>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</si>
  <si>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</si>
  <si>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</si>
  <si>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</si>
  <si>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</si>
  <si>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</si>
  <si>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</si>
  <si>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</si>
  <si>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</si>
  <si>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</si>
  <si>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</si>
  <si>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</si>
  <si>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</si>
  <si>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</si>
  <si>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</si>
  <si>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</si>
  <si>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</si>
  <si>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</si>
  <si>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</si>
  <si>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</si>
  <si>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</si>
  <si>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</si>
  <si>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</si>
  <si>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</si>
  <si>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</si>
  <si>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</si>
  <si>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</si>
  <si>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</si>
  <si>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</si>
  <si>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</si>
  <si>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</si>
  <si>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</si>
  <si>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</si>
  <si>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</si>
  <si>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</si>
  <si>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</si>
  <si>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</si>
  <si>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</si>
  <si>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</si>
  <si>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</si>
  <si>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</si>
  <si>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</si>
  <si>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</si>
  <si>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</si>
  <si>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</si>
  <si>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</si>
  <si>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</si>
  <si>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</si>
  <si>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</si>
  <si>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</si>
  <si>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</si>
  <si>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</si>
  <si>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</si>
  <si>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</si>
  <si>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</si>
  <si>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</si>
  <si>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</si>
  <si>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</si>
  <si>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</si>
  <si>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</si>
  <si>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</si>
  <si>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</si>
  <si>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</si>
  <si>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</si>
  <si>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</si>
  <si>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</si>
  <si>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</si>
  <si>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</si>
  <si>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</si>
  <si>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</si>
  <si>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</si>
  <si>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</si>
  <si>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</si>
  <si>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</si>
  <si>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</si>
  <si>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</si>
  <si>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</si>
  <si>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</si>
  <si>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</si>
  <si>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</si>
  <si>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</si>
  <si>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</si>
  <si>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</si>
  <si>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</si>
  <si>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</si>
  <si>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</si>
  <si>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</si>
  <si>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</si>
  <si>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</si>
  <si>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</si>
  <si>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</si>
  <si>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</si>
  <si>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</si>
  <si>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</si>
  <si>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</si>
  <si>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</si>
  <si>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</si>
  <si>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</si>
  <si>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</si>
  <si>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</si>
  <si>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</si>
  <si>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</si>
  <si>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</si>
  <si>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</si>
  <si>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</si>
  <si>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</si>
  <si>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</si>
  <si>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</si>
  <si>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</si>
  <si>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</si>
  <si>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</si>
  <si>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</si>
  <si>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</si>
  <si>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</si>
  <si>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</si>
  <si>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</si>
  <si>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</si>
  <si>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</si>
  <si>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</si>
  <si>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</si>
  <si>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</si>
  <si>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</si>
  <si>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</si>
  <si>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</si>
  <si>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</si>
  <si>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</si>
  <si>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</si>
  <si>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</si>
  <si>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</si>
  <si>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</si>
  <si>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</si>
  <si>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</si>
  <si>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</si>
  <si>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</si>
  <si>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</si>
  <si>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</si>
  <si>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</si>
  <si>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</si>
  <si>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</si>
  <si>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</si>
  <si>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</si>
  <si>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</si>
  <si>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</si>
  <si>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</si>
  <si>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</si>
  <si>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</si>
  <si>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</si>
  <si>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</si>
  <si>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</si>
  <si>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</si>
  <si>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</si>
  <si>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</si>
  <si>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</si>
  <si>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</si>
  <si>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</si>
  <si>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</si>
  <si>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</si>
  <si>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</si>
  <si>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</si>
  <si>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</si>
  <si>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</si>
  <si>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</si>
  <si>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</si>
  <si>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</si>
  <si>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</si>
  <si>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</si>
  <si>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</si>
  <si>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</si>
  <si>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</si>
  <si>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</si>
  <si>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</si>
  <si>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</si>
  <si>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</si>
  <si>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</si>
  <si>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</si>
  <si>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</si>
  <si>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</si>
  <si>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</si>
  <si>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</si>
  <si>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</si>
  <si>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</si>
  <si>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</si>
  <si>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</si>
  <si>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</si>
  <si>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</si>
  <si>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</si>
  <si>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</si>
  <si>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</si>
  <si>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</si>
  <si>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</si>
  <si>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</si>
  <si>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</si>
  <si>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</si>
  <si>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</si>
  <si>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</si>
  <si>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</si>
  <si>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</si>
  <si>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</si>
  <si>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</si>
  <si>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</si>
  <si>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</si>
  <si>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</si>
  <si>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</si>
  <si>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</si>
  <si>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</si>
  <si>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</si>
  <si>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</si>
  <si>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</si>
  <si>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</si>
  <si>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</si>
  <si>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</si>
  <si>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</si>
  <si>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</si>
  <si>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</si>
  <si>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</si>
  <si>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</si>
  <si>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</si>
  <si>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</si>
  <si>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</si>
  <si>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</si>
  <si>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</si>
  <si>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</si>
  <si>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</si>
  <si>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</si>
  <si>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</si>
  <si>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</si>
  <si>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</si>
  <si>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</si>
  <si>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</si>
  <si>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</si>
  <si>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</si>
  <si>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</si>
  <si>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</si>
  <si>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</si>
  <si>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</si>
  <si>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</si>
  <si>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</si>
  <si>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</si>
  <si>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</si>
  <si>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</si>
  <si>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</si>
  <si>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</si>
  <si>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</si>
  <si>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</si>
  <si>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</si>
  <si>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</si>
  <si>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</si>
  <si>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</si>
  <si>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</si>
  <si>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</si>
  <si>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</si>
  <si>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</si>
  <si>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</si>
  <si>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</si>
  <si>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</si>
  <si>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</si>
  <si>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</si>
  <si>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</si>
  <si>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</si>
  <si>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</si>
  <si>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</si>
  <si>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</si>
  <si>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</si>
  <si>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</si>
  <si>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</si>
  <si>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</si>
  <si>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</si>
  <si>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</si>
  <si>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</si>
  <si>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</si>
  <si>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</si>
  <si>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</si>
  <si>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</si>
  <si>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</si>
  <si>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</si>
  <si>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</si>
  <si>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</si>
  <si>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</si>
  <si>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</si>
  <si>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</si>
  <si>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</si>
  <si>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</si>
  <si>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</si>
  <si>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</si>
  <si>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</si>
  <si>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</si>
  <si>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</si>
  <si>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</si>
  <si>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</si>
  <si>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</si>
  <si>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</si>
  <si>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</si>
  <si>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</si>
  <si>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</si>
  <si>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</si>
  <si>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</si>
  <si>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</si>
  <si>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</si>
  <si>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</si>
  <si>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</si>
  <si>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</si>
  <si>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</si>
  <si>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</si>
  <si>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</si>
  <si>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</si>
  <si>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</si>
  <si>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</si>
  <si>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</si>
  <si>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</si>
  <si>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</si>
  <si>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</si>
  <si>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</si>
  <si>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</si>
  <si>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</si>
  <si>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</si>
  <si>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</si>
  <si>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</si>
  <si>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</si>
  <si>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</si>
  <si>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</si>
  <si>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</si>
  <si>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</si>
  <si>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</si>
  <si>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</si>
  <si>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</si>
  <si>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</si>
  <si>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</si>
  <si>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</si>
  <si>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</si>
  <si>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</si>
  <si>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</si>
  <si>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</si>
  <si>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</si>
  <si>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</si>
  <si>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</si>
  <si>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</si>
  <si>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</si>
  <si>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</si>
  <si>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</si>
  <si>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</si>
  <si>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</si>
  <si>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</si>
  <si>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</si>
  <si>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</si>
  <si>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</si>
  <si>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</si>
  <si>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</si>
  <si>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</si>
  <si>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</si>
  <si>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</si>
  <si>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</si>
  <si>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</si>
  <si>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</si>
  <si>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</si>
  <si>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</si>
  <si>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</si>
  <si>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</si>
  <si>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</si>
  <si>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</si>
  <si>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</si>
  <si>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</si>
  <si>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</si>
  <si>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</si>
  <si>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</si>
  <si>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</si>
  <si>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</si>
  <si>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</si>
  <si>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</si>
  <si>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</si>
  <si>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</si>
  <si>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</si>
  <si>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</si>
  <si>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</si>
  <si>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</si>
  <si>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</si>
  <si>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</si>
  <si>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</si>
  <si>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</si>
  <si>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</si>
  <si>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</si>
  <si>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</si>
  <si>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</si>
  <si>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</si>
  <si>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</si>
  <si>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</si>
  <si>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</si>
  <si>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</si>
  <si>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</si>
  <si>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</si>
  <si>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</si>
  <si>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</si>
  <si>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</si>
  <si>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</si>
  <si>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</si>
  <si>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</si>
  <si>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</si>
  <si>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</si>
  <si>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</si>
  <si>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</si>
  <si>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</si>
  <si>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</si>
  <si>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</si>
  <si>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</si>
  <si>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</si>
  <si>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</si>
  <si>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</si>
  <si>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</si>
  <si>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</si>
  <si>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</si>
  <si>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</si>
  <si>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</si>
  <si>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</si>
  <si>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</si>
  <si>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</si>
  <si>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</si>
  <si>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</si>
  <si>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</si>
  <si>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</si>
  <si>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</si>
  <si>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</si>
  <si>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</si>
  <si>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</si>
  <si>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</si>
  <si>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</si>
  <si>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</si>
  <si>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</si>
  <si>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</si>
  <si>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</si>
  <si>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</si>
  <si>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</si>
  <si>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</si>
  <si>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</si>
  <si>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</si>
  <si>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</si>
  <si>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</si>
  <si>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</si>
  <si>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</si>
  <si>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</si>
  <si>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</si>
  <si>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</si>
  <si>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</si>
  <si>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</si>
  <si>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</si>
  <si>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</si>
  <si>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</si>
  <si>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</si>
  <si>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</si>
  <si>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</si>
  <si>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</si>
  <si>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</si>
  <si>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</si>
  <si>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</si>
  <si>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</si>
  <si>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</si>
  <si>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</si>
  <si>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</si>
  <si>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</si>
  <si>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</si>
  <si>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</si>
  <si>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</si>
  <si>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</si>
  <si>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</si>
  <si>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</si>
  <si>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</si>
  <si>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</si>
  <si>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</si>
  <si>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</si>
  <si>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</si>
  <si>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</si>
  <si>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</si>
  <si>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</si>
  <si>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</si>
  <si>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</si>
  <si>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</si>
  <si>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</si>
  <si>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</si>
  <si>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</si>
  <si>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</si>
  <si>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</si>
  <si>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</si>
  <si>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</si>
  <si>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</si>
  <si>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</si>
  <si>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</si>
  <si>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</si>
  <si>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</si>
  <si>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</si>
  <si>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</si>
  <si>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</si>
  <si>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</si>
  <si>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</si>
  <si>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</si>
  <si>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</si>
  <si>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</si>
  <si>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</si>
  <si>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</si>
  <si>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</si>
  <si>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</si>
  <si>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</si>
  <si>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</si>
  <si>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</si>
  <si>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</si>
  <si>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</si>
  <si>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</si>
  <si>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</si>
  <si>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</si>
  <si>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</si>
  <si>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</si>
  <si>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</si>
  <si>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</si>
  <si>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</si>
  <si>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</si>
  <si>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</si>
  <si>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</si>
  <si>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</si>
  <si>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</si>
  <si>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</si>
  <si>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</si>
  <si>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</si>
  <si>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</si>
  <si>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</si>
  <si>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</si>
  <si>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</si>
  <si>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</si>
  <si>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</si>
  <si>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</si>
  <si>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</si>
  <si>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</si>
  <si>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</si>
  <si>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</si>
  <si>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</si>
  <si>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</si>
  <si>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</si>
  <si>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</si>
  <si>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</si>
  <si>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</si>
  <si>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</si>
  <si>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</si>
  <si>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</si>
  <si>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</si>
  <si>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</si>
  <si>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</si>
  <si>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</si>
  <si>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</si>
  <si>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</si>
  <si>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</si>
  <si>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</si>
  <si>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</si>
  <si>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</si>
  <si>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</si>
  <si>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</si>
  <si>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</si>
  <si>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</si>
  <si>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</si>
  <si>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</si>
  <si>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</si>
  <si>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</si>
  <si>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</si>
  <si>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</si>
  <si>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</si>
  <si>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</si>
  <si>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</si>
  <si>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</si>
  <si>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</si>
  <si>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</si>
  <si>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</si>
  <si>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</si>
  <si>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</si>
  <si>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</si>
  <si>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</si>
  <si>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</si>
  <si>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</si>
  <si>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</si>
  <si>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</si>
  <si>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</si>
  <si>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</si>
  <si>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</si>
  <si>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</si>
  <si>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</si>
  <si>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</si>
  <si>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</si>
  <si>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</si>
  <si>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</si>
  <si>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</si>
  <si>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</si>
  <si>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</si>
  <si>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</si>
  <si>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</si>
  <si>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</si>
  <si>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</si>
  <si>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</si>
  <si>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</si>
  <si>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</si>
  <si>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</si>
  <si>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</si>
  <si>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</si>
  <si>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</si>
  <si>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</si>
  <si>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</si>
  <si>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</si>
  <si>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</si>
  <si>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</si>
  <si>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</si>
  <si>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</si>
  <si>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</si>
  <si>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</si>
  <si>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</si>
  <si>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</si>
  <si>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</si>
  <si>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</si>
  <si>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</si>
  <si>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</si>
  <si>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</si>
  <si>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</si>
  <si>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</si>
  <si>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</si>
  <si>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</si>
  <si>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</si>
  <si>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</si>
  <si>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</si>
  <si>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</si>
  <si>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</si>
  <si>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</si>
  <si>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</si>
  <si>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</si>
  <si>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</si>
  <si>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</si>
  <si>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</si>
  <si>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</si>
  <si>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</si>
  <si>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</si>
  <si>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</si>
  <si>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</si>
  <si>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</si>
  <si>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</si>
  <si>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</si>
  <si>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</si>
  <si>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</si>
  <si>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</si>
  <si>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</si>
  <si>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</si>
  <si>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</si>
  <si>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</si>
  <si>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</si>
  <si>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</si>
  <si>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</si>
  <si>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</si>
  <si>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</si>
  <si>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</si>
  <si>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</si>
  <si>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</si>
  <si>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</si>
  <si>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</si>
  <si>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</si>
  <si>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</si>
  <si>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</si>
  <si>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</si>
  <si>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</si>
  <si>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</si>
  <si>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</si>
  <si>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</si>
  <si>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</si>
  <si>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</si>
  <si>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</si>
  <si>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</si>
  <si>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</si>
  <si>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</si>
  <si>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</si>
  <si>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</si>
  <si>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</si>
  <si>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</si>
  <si>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</si>
  <si>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</si>
  <si>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</si>
  <si>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</si>
  <si>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</si>
  <si>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</si>
  <si>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</si>
  <si>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</si>
  <si>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</si>
  <si>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</si>
  <si>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</si>
  <si>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</si>
  <si>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</si>
  <si>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</si>
  <si>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</si>
  <si>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</si>
  <si>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</si>
  <si>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</si>
  <si>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</si>
  <si>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</si>
  <si>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</si>
  <si>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</si>
  <si>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</si>
  <si>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</si>
  <si>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</si>
  <si>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</si>
  <si>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</si>
  <si>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</si>
  <si>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</si>
  <si>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</si>
  <si>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</si>
  <si>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</si>
  <si>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</si>
  <si>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</si>
  <si>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</si>
  <si>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</si>
  <si>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</si>
  <si>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</si>
  <si>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</si>
  <si>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</si>
  <si>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</si>
  <si>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</si>
  <si>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</si>
  <si>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</si>
  <si>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</si>
  <si>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</si>
  <si>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</si>
  <si>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</si>
  <si>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</si>
  <si>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</si>
  <si>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</si>
  <si>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</si>
  <si>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</si>
  <si>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</si>
  <si>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</si>
  <si>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</si>
  <si>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</si>
  <si>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</si>
  <si>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</si>
  <si>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</si>
  <si>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</si>
  <si>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</si>
  <si>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</si>
  <si>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</si>
  <si>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</si>
  <si>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</si>
  <si>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</si>
  <si>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</si>
  <si>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</si>
  <si>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</si>
  <si>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</si>
  <si>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</si>
  <si>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</si>
  <si>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</si>
  <si>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</si>
  <si>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</si>
  <si>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</si>
  <si>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</si>
  <si>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</si>
  <si>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</si>
  <si>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</si>
  <si>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</si>
  <si>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</si>
  <si>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</si>
  <si>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</si>
  <si>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</si>
  <si>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</si>
  <si>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</si>
  <si>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</si>
  <si>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</si>
  <si>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</si>
  <si>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</si>
  <si>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</si>
  <si>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</si>
  <si>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</si>
  <si>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</si>
  <si>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</si>
  <si>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</si>
  <si>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</si>
  <si>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</si>
  <si>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</si>
  <si>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</si>
  <si>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</si>
  <si>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</si>
  <si>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</si>
  <si>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</si>
  <si>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</si>
  <si>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</si>
  <si>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</si>
  <si>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</si>
  <si>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</si>
  <si>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</si>
  <si>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</si>
  <si>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</si>
  <si>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</si>
  <si>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</si>
  <si>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</si>
  <si>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</si>
  <si>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</si>
  <si>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</si>
  <si>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</si>
  <si>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</si>
  <si>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</si>
  <si>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</si>
  <si>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</si>
  <si>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</si>
  <si>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</si>
  <si>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</si>
  <si>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</si>
  <si>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</si>
  <si>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</si>
  <si>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</si>
  <si>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</si>
  <si>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</si>
  <si>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</si>
  <si>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</si>
  <si>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</si>
  <si>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</si>
  <si>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</si>
  <si>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</si>
  <si>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</si>
  <si>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</si>
  <si>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</si>
  <si>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</si>
  <si>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</si>
  <si>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</si>
  <si>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</si>
  <si>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</si>
  <si>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</si>
  <si>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</si>
  <si>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</si>
  <si>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</si>
  <si>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</si>
  <si>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</si>
  <si>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</si>
  <si>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</si>
  <si>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</si>
  <si>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</si>
  <si>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</si>
  <si>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</si>
  <si>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</si>
  <si>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</si>
  <si>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</si>
  <si>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</si>
  <si>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</si>
  <si>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</si>
  <si>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</si>
  <si>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</si>
  <si>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</si>
  <si>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</si>
  <si>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</si>
  <si>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</si>
  <si>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</si>
  <si>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</si>
  <si>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</si>
  <si>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</si>
  <si>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</si>
  <si>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</si>
  <si>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</si>
  <si>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</si>
  <si>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</si>
  <si>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</si>
  <si>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</si>
  <si>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</si>
  <si>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</si>
  <si>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</si>
  <si>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</si>
  <si>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</si>
  <si>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</si>
  <si>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</si>
  <si>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</si>
  <si>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</si>
  <si>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</si>
  <si>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</si>
  <si>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</si>
  <si>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</si>
  <si>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</si>
  <si>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</si>
  <si>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</si>
  <si>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</si>
  <si>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</si>
  <si>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</si>
  <si>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</si>
  <si>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</si>
  <si>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</si>
  <si>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</si>
  <si>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</si>
  <si>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</si>
  <si>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</si>
  <si>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</si>
  <si>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</si>
  <si>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</si>
  <si>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</si>
  <si>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</si>
  <si>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</si>
  <si>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</si>
  <si>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</si>
  <si>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</si>
  <si>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</si>
  <si>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</si>
  <si>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</si>
  <si>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</si>
  <si>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</si>
  <si>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</si>
  <si>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</si>
  <si>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</si>
  <si>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</si>
  <si>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</si>
  <si>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</si>
  <si>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</si>
  <si>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</si>
  <si>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</si>
  <si>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</si>
  <si>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</si>
  <si>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</si>
  <si>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</si>
  <si>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</si>
  <si>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</si>
  <si>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</si>
  <si>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</si>
  <si>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</si>
  <si>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</si>
  <si>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</si>
  <si>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</si>
  <si>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</si>
  <si>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</si>
  <si>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</si>
  <si>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</si>
  <si>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</si>
  <si>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</si>
  <si>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</si>
  <si>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</si>
  <si>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</si>
  <si>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</si>
  <si>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</si>
  <si>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</si>
  <si>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</si>
  <si>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</si>
  <si>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</si>
  <si>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</si>
  <si>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</si>
  <si>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</si>
  <si>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</si>
  <si>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</si>
  <si>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</si>
  <si>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</si>
  <si>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</si>
  <si>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</si>
  <si>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</si>
  <si>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</si>
  <si>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</si>
  <si>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</si>
  <si>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</si>
  <si>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</si>
  <si>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</si>
  <si>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</si>
  <si>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</si>
  <si>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</si>
  <si>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</si>
  <si>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</si>
  <si>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</si>
  <si>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</si>
  <si>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</si>
  <si>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</si>
  <si>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</si>
  <si>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</si>
  <si>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</si>
  <si>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</si>
  <si>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</si>
  <si>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</si>
  <si>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</si>
  <si>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</si>
  <si>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</si>
  <si>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</si>
  <si>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</si>
  <si>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</si>
  <si>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</si>
  <si>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</si>
  <si>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</si>
  <si>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</si>
  <si>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</si>
  <si>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</si>
  <si>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</si>
  <si>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</si>
  <si>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</si>
  <si>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</si>
  <si>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</si>
  <si>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</si>
  <si>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</si>
  <si>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</si>
  <si>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</si>
  <si>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</si>
  <si>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</si>
  <si>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</si>
  <si>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</si>
  <si>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</si>
  <si>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</si>
  <si>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</si>
  <si>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</si>
  <si>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</si>
  <si>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</si>
  <si>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</si>
  <si>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</si>
  <si>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</si>
  <si>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</si>
  <si>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</si>
  <si>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</si>
  <si>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</si>
  <si>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</si>
  <si>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</si>
  <si>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</si>
  <si>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</si>
  <si>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</si>
  <si>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</si>
  <si>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</si>
  <si>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</si>
  <si>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</si>
  <si>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</si>
  <si>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</si>
  <si>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</si>
  <si>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</si>
  <si>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</si>
  <si>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</si>
  <si>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</si>
  <si>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</si>
  <si>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</si>
  <si>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</si>
  <si>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</si>
  <si>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</si>
  <si>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</si>
  <si>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</si>
  <si>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</si>
  <si>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</si>
  <si>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</si>
  <si>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</si>
  <si>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</si>
  <si>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</si>
  <si>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</si>
  <si>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</si>
  <si>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</si>
  <si>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</si>
  <si>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</si>
  <si>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</si>
  <si>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</si>
  <si>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</si>
  <si>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</si>
  <si>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</si>
  <si>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</si>
  <si>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</si>
  <si>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</si>
  <si>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</si>
  <si>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</si>
  <si>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</si>
  <si>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</si>
  <si>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</si>
  <si>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</si>
  <si>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</si>
  <si>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</si>
  <si>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</si>
  <si>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</si>
  <si>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</si>
  <si>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</si>
  <si>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</si>
  <si>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</si>
  <si>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</si>
  <si>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</si>
  <si>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</si>
  <si>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</si>
  <si>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</si>
  <si>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</si>
  <si>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</si>
  <si>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</si>
  <si>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</si>
  <si>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</si>
  <si>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</si>
  <si>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</si>
  <si>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</si>
  <si>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</si>
  <si>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</si>
  <si>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</si>
  <si>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</si>
  <si>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</si>
  <si>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</si>
  <si>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</si>
  <si>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</si>
  <si>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</si>
  <si>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</si>
  <si>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</si>
  <si>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</si>
  <si>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</si>
  <si>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</si>
  <si>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</si>
  <si>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</si>
  <si>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</si>
  <si>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</si>
  <si>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</si>
  <si>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</si>
  <si>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</si>
  <si>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</si>
  <si>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</si>
  <si>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</si>
  <si>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</si>
  <si>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</si>
  <si>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</si>
  <si>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</si>
  <si>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</si>
  <si>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</si>
  <si>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</si>
  <si>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</si>
  <si>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</si>
  <si>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</si>
  <si>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</si>
  <si>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</si>
  <si>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</si>
  <si>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</si>
  <si>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</si>
  <si>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</si>
  <si>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</si>
  <si>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</si>
  <si>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</si>
  <si>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</si>
  <si>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</si>
  <si>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</si>
  <si>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</si>
  <si>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</si>
  <si>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</si>
  <si>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</si>
  <si>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</si>
  <si>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</si>
  <si>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</si>
  <si>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</si>
  <si>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</si>
  <si>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</si>
  <si>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</si>
  <si>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</si>
  <si>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</si>
  <si>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</si>
  <si>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</si>
  <si>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</si>
  <si>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</si>
  <si>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</si>
  <si>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</si>
  <si>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</si>
  <si>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</si>
  <si>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</si>
  <si>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</si>
  <si>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</si>
  <si>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</si>
  <si>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</si>
  <si>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</si>
  <si>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</si>
  <si>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</si>
  <si>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</si>
  <si>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</si>
  <si>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</si>
  <si>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</si>
  <si>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</si>
  <si>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</si>
  <si>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</si>
  <si>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</si>
  <si>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</si>
  <si>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</si>
  <si>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</si>
  <si>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</si>
  <si>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</si>
  <si>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</si>
  <si>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</si>
  <si>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</si>
  <si>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</si>
  <si>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</si>
  <si>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</si>
  <si>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</si>
  <si>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</si>
  <si>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</si>
  <si>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</si>
  <si>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</si>
  <si>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</si>
  <si>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</si>
  <si>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</si>
  <si>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</si>
  <si>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</si>
  <si>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</si>
  <si>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</si>
  <si>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</si>
  <si>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</si>
  <si>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</si>
  <si>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</si>
  <si>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</si>
  <si>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</si>
  <si>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</si>
  <si>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</si>
  <si>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</si>
  <si>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</si>
  <si>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</si>
  <si>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</si>
  <si>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</si>
  <si>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</si>
  <si>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</si>
  <si>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</si>
  <si>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</si>
  <si>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</si>
  <si>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</si>
  <si>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</si>
  <si>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</si>
  <si>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</si>
  <si>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</si>
  <si>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</si>
  <si>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</si>
  <si>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</si>
  <si>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</si>
  <si>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</si>
  <si>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</si>
  <si>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</si>
  <si>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</si>
  <si>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</si>
  <si>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</si>
  <si>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</si>
  <si>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</si>
  <si>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</si>
  <si>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</si>
  <si>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</si>
  <si>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</si>
  <si>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</si>
  <si>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</si>
  <si>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</si>
  <si>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</si>
  <si>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</si>
  <si>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</si>
  <si>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</si>
  <si>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</si>
  <si>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</si>
  <si>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</si>
  <si>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</si>
  <si>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</si>
  <si>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</si>
  <si>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</si>
  <si>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</si>
  <si>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</si>
  <si>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</si>
  <si>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</si>
  <si>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</si>
  <si>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</si>
  <si>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</si>
  <si>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</si>
  <si>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</si>
  <si>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</si>
  <si>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</si>
  <si>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</si>
  <si>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</si>
  <si>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</si>
  <si>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</si>
  <si>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</si>
  <si>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</si>
  <si>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</si>
  <si>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</si>
  <si>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</si>
  <si>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</si>
  <si>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</si>
  <si>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</si>
  <si>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</si>
  <si>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</si>
  <si>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</si>
  <si>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</si>
  <si>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</si>
  <si>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</si>
  <si>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</si>
  <si>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</si>
  <si>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</si>
  <si>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</si>
  <si>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</si>
  <si>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</si>
  <si>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</si>
  <si>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</si>
  <si>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</si>
  <si>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</si>
  <si>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</si>
  <si>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</si>
  <si>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</si>
  <si>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</si>
  <si>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</si>
  <si>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</si>
  <si>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</si>
  <si>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</si>
  <si>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</si>
  <si>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</si>
  <si>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</si>
  <si>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</si>
  <si>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</si>
  <si>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</si>
  <si>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</si>
  <si>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</si>
  <si>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</si>
  <si>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</si>
  <si>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</si>
  <si>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</si>
  <si>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</si>
  <si>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</si>
  <si>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</si>
  <si>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</si>
  <si>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</si>
  <si>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</si>
  <si>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</si>
  <si>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</si>
  <si>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</si>
  <si>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</si>
  <si>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</si>
  <si>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</si>
  <si>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</si>
  <si>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</si>
  <si>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</si>
  <si>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</si>
  <si>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</si>
  <si>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</si>
  <si>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</si>
  <si>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</si>
  <si>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</si>
  <si>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</si>
  <si>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</si>
  <si>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</si>
  <si>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</si>
  <si>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</si>
  <si>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</si>
  <si>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</si>
  <si>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</si>
  <si>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</si>
  <si>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</si>
  <si>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</si>
  <si>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</si>
  <si>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</si>
  <si>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</si>
  <si>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</si>
  <si>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</si>
  <si>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</si>
  <si>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</si>
  <si>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</si>
  <si>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</si>
  <si>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</si>
  <si>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</si>
  <si>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</si>
  <si>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</si>
  <si>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</si>
  <si>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</si>
  <si>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</si>
  <si>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</si>
  <si>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</si>
  <si>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</si>
  <si>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</si>
  <si>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</si>
  <si>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</si>
  <si>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</si>
  <si>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</si>
  <si>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</si>
  <si>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</si>
  <si>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</si>
  <si>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</si>
  <si>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</si>
  <si>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</si>
  <si>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</si>
  <si>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</si>
  <si>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</si>
  <si>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</si>
  <si>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</si>
  <si>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</si>
  <si>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</si>
  <si>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</si>
  <si>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</si>
  <si>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</si>
  <si>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</si>
  <si>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</si>
  <si>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</si>
  <si>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</si>
  <si>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</si>
  <si>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</si>
  <si>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</si>
  <si>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</si>
  <si>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</si>
  <si>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</si>
  <si>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</si>
  <si>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</si>
  <si>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</si>
  <si>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</si>
  <si>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</si>
  <si>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</si>
  <si>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</si>
  <si>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</si>
  <si>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</si>
  <si>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</si>
  <si>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</si>
  <si>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</si>
  <si>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</si>
  <si>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</si>
  <si>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</si>
  <si>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</si>
  <si>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</si>
  <si>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</si>
  <si>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</si>
  <si>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</si>
  <si>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</si>
  <si>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</si>
  <si>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</si>
  <si>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</si>
  <si>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</si>
  <si>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</si>
  <si>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</si>
  <si>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</si>
  <si>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</si>
  <si>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</si>
  <si>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</si>
  <si>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</si>
  <si>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</si>
  <si>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</si>
  <si>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</si>
  <si>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</si>
  <si>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</si>
  <si>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</si>
  <si>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</si>
  <si>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</si>
  <si>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</si>
  <si>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</si>
  <si>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</si>
  <si>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</si>
  <si>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</si>
  <si>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</si>
  <si>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</si>
  <si>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</si>
  <si>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</si>
  <si>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</si>
  <si>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</si>
  <si>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</si>
  <si>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</si>
  <si>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</si>
  <si>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</si>
  <si>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</si>
  <si>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</si>
  <si>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</si>
  <si>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</si>
  <si>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</si>
  <si>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</si>
  <si>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</si>
  <si>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</si>
  <si>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</si>
  <si>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</si>
  <si>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</si>
  <si>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</si>
  <si>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</si>
  <si>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</si>
  <si>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</si>
  <si>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</si>
  <si>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</si>
  <si>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</si>
  <si>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</si>
  <si>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</si>
  <si>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</si>
  <si>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</si>
  <si>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</si>
  <si>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</si>
  <si>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</si>
  <si>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</si>
  <si>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</si>
  <si>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</si>
  <si>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</si>
  <si>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</si>
  <si>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</si>
  <si>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</si>
  <si>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</si>
  <si>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</si>
  <si>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</si>
  <si>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</si>
  <si>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</si>
  <si>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</si>
  <si>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</si>
  <si>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</si>
  <si>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</si>
  <si>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</si>
  <si>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</si>
  <si>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</si>
  <si>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</si>
  <si>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</si>
  <si>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</si>
  <si>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</si>
  <si>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</si>
  <si>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</si>
  <si>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</si>
  <si>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</si>
  <si>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</si>
  <si>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</si>
  <si>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</si>
  <si>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</si>
  <si>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</si>
  <si>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</si>
  <si>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</si>
  <si>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</si>
  <si>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</si>
  <si>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</si>
  <si>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</si>
  <si>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</si>
  <si>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</si>
  <si>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</si>
  <si>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</si>
  <si>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</si>
  <si>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</si>
  <si>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</si>
  <si>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</si>
  <si>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</si>
  <si>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</si>
  <si>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</si>
  <si>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</si>
  <si>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</si>
  <si>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</si>
  <si>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</si>
  <si>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</si>
  <si>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</si>
  <si>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</si>
  <si>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</si>
  <si>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</si>
  <si>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</si>
  <si>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</si>
  <si>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</si>
  <si>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</si>
  <si>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</si>
  <si>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</si>
  <si>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</si>
  <si>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</si>
  <si>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</si>
  <si>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</si>
  <si>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</si>
  <si>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</si>
  <si>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</si>
  <si>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</si>
  <si>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</si>
  <si>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</si>
  <si>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</si>
  <si>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</si>
  <si>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</si>
  <si>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</si>
  <si>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</si>
  <si>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</si>
  <si>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</si>
  <si>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</si>
  <si>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</si>
  <si>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</si>
  <si>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</si>
  <si>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</si>
  <si>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</si>
  <si>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</si>
  <si>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</si>
  <si>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</si>
  <si>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</si>
  <si>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</si>
  <si>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</si>
  <si>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</si>
  <si>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</si>
  <si>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</si>
  <si>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</si>
  <si>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</si>
  <si>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</si>
  <si>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</si>
  <si>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</si>
  <si>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</si>
  <si>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</si>
  <si>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</si>
  <si>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</si>
  <si>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</si>
  <si>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</si>
  <si>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</si>
  <si>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</si>
  <si>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</si>
  <si>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</si>
  <si>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</si>
  <si>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</si>
  <si>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</si>
  <si>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</si>
  <si>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</si>
  <si>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</si>
  <si>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</si>
  <si>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</si>
  <si>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</si>
  <si>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</si>
  <si>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</si>
  <si>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</si>
  <si>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</si>
  <si>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</si>
  <si>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</si>
  <si>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</si>
  <si>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</si>
  <si>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</si>
  <si>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</si>
  <si>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</si>
  <si>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</si>
  <si>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</si>
  <si>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</si>
  <si>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</si>
  <si>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</si>
  <si>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</si>
  <si>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</si>
  <si>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</si>
  <si>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</si>
  <si>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</si>
  <si>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</si>
  <si>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</si>
  <si>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</si>
  <si>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</si>
  <si>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</si>
  <si>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</si>
  <si>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</si>
  <si>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</si>
  <si>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</si>
  <si>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</si>
  <si>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</si>
  <si>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</si>
  <si>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</si>
  <si>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</si>
  <si>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</si>
  <si>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</si>
  <si>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</si>
  <si>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</si>
  <si>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</si>
  <si>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</si>
  <si>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</si>
  <si>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</si>
  <si>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</si>
  <si>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</si>
  <si>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</si>
  <si>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</si>
  <si>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</si>
  <si>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</si>
  <si>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</si>
  <si>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</si>
  <si>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</si>
  <si>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</si>
  <si>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</si>
  <si>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</si>
  <si>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</si>
  <si>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</si>
  <si>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</si>
  <si>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</si>
  <si>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</si>
  <si>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</si>
  <si>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</si>
  <si>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</si>
  <si>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</si>
  <si>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</si>
  <si>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</si>
  <si>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</si>
  <si>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</si>
  <si>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</si>
  <si>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</si>
  <si>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</si>
  <si>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</si>
  <si>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</si>
  <si>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</si>
  <si>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</si>
  <si>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</si>
  <si>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</si>
  <si>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</si>
  <si>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</si>
  <si>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</si>
  <si>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</si>
  <si>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</si>
  <si>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</si>
  <si>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</si>
  <si>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</si>
  <si>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</si>
  <si>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</si>
  <si>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</si>
  <si>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</si>
  <si>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</si>
  <si>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</si>
  <si>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</si>
  <si>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</si>
  <si>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</si>
  <si>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</si>
  <si>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</si>
  <si>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</si>
  <si>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</si>
  <si>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</si>
  <si>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</si>
  <si>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</si>
  <si>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</si>
  <si>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</si>
  <si>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</si>
  <si>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</si>
  <si>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</si>
  <si>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</si>
  <si>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</si>
  <si>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</si>
  <si>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</si>
  <si>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</si>
  <si>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</si>
  <si>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</si>
  <si>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</si>
  <si>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</si>
  <si>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</si>
  <si>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</si>
  <si>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</si>
  <si>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</si>
  <si>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</si>
  <si>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</si>
  <si>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</si>
  <si>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</si>
  <si>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</si>
  <si>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</si>
  <si>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</si>
  <si>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</si>
  <si>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</si>
  <si>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</si>
  <si>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</si>
  <si>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</si>
  <si>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</si>
  <si>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</si>
  <si>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</si>
  <si>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</si>
  <si>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</si>
  <si>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</si>
  <si>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</si>
  <si>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</si>
  <si>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</si>
  <si>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</si>
  <si>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</si>
  <si>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</si>
  <si>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</si>
  <si>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</si>
  <si>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</si>
  <si>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</si>
  <si>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</si>
  <si>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</si>
  <si>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</si>
  <si>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</si>
  <si>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</si>
  <si>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</si>
  <si>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</si>
  <si>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</si>
  <si>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</si>
  <si>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</si>
  <si>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</si>
  <si>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</si>
  <si>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</si>
  <si>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</si>
  <si>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</si>
  <si>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</si>
  <si>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</si>
  <si>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</si>
  <si>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</si>
  <si>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</si>
  <si>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</si>
  <si>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</si>
  <si>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</si>
  <si>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</si>
  <si>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</si>
  <si>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</si>
  <si>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</si>
  <si>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</si>
  <si>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</si>
  <si>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</si>
  <si>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</si>
  <si>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</si>
  <si>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</si>
  <si>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</si>
  <si>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</si>
  <si>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</si>
  <si>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</si>
  <si>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</si>
  <si>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</si>
  <si>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</si>
  <si>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</si>
  <si>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</si>
  <si>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</si>
  <si>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</si>
  <si>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</si>
  <si>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</si>
  <si>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</si>
  <si>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</si>
  <si>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</si>
  <si>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</si>
  <si>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</si>
  <si>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</si>
  <si>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</si>
  <si>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</si>
  <si>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</si>
  <si>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</si>
  <si>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</si>
  <si>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</si>
  <si>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</si>
  <si>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</si>
  <si>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</si>
  <si>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</si>
  <si>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</si>
  <si>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</si>
  <si>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</si>
  <si>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</si>
  <si>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</si>
  <si>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</si>
  <si>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</si>
  <si>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</si>
  <si>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</si>
  <si>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</si>
  <si>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</si>
  <si>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</si>
  <si>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</si>
  <si>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</si>
  <si>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</si>
  <si>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</si>
  <si>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</si>
  <si>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</si>
  <si>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</si>
  <si>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</si>
  <si>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</si>
  <si>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</si>
  <si>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</si>
  <si>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</si>
  <si>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</si>
  <si>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</si>
  <si>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</si>
  <si>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</si>
  <si>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</si>
  <si>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</si>
  <si>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</si>
  <si>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</si>
  <si>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</si>
  <si>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</si>
  <si>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</si>
  <si>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</si>
  <si>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</si>
  <si>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</si>
  <si>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</si>
  <si>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</si>
  <si>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</si>
  <si>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</si>
  <si>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</si>
  <si>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</si>
  <si>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</si>
  <si>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</si>
  <si>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</si>
  <si>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</si>
  <si>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</si>
  <si>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</si>
  <si>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</si>
  <si>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</si>
  <si>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</si>
  <si>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</si>
  <si>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</si>
  <si>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</si>
  <si>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</si>
  <si>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</si>
  <si>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</si>
  <si>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</si>
  <si>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</si>
  <si>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</si>
  <si>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</si>
  <si>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</si>
  <si>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</si>
  <si>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</si>
  <si>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</si>
  <si>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</si>
  <si>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</si>
  <si>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</si>
  <si>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</si>
  <si>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</si>
  <si>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</si>
  <si>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</si>
  <si>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</si>
  <si>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</si>
  <si>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</si>
  <si>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</si>
  <si>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</si>
  <si>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</si>
  <si>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</si>
  <si>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</si>
  <si>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</si>
  <si>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</si>
  <si>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</si>
  <si>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</si>
  <si>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</si>
  <si>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</si>
  <si>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</si>
  <si>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</si>
  <si>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</si>
  <si>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</si>
  <si>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</si>
  <si>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</si>
  <si>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</si>
  <si>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</si>
  <si>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</si>
  <si>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</si>
  <si>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</si>
  <si>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</si>
  <si>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</si>
  <si>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</si>
  <si>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</si>
  <si>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</si>
  <si>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</si>
  <si>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</si>
  <si>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</si>
  <si>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</si>
  <si>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</si>
  <si>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</si>
  <si>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</si>
  <si>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</si>
  <si>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</si>
  <si>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</si>
  <si>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</si>
  <si>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</si>
  <si>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</si>
  <si>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</si>
  <si>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</si>
  <si>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</si>
  <si>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</si>
  <si>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</si>
  <si>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</si>
  <si>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</si>
  <si>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</si>
  <si>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</si>
  <si>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</si>
  <si>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</si>
  <si>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</si>
  <si>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</si>
  <si>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</si>
  <si>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</si>
  <si>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</si>
  <si>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</si>
  <si>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</si>
  <si>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</si>
  <si>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</si>
  <si>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</si>
  <si>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</si>
  <si>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</si>
  <si>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</si>
  <si>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</si>
  <si>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</si>
  <si>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</si>
  <si>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</si>
  <si>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</si>
  <si>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</si>
  <si>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</si>
  <si>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</si>
  <si>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</si>
  <si>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</si>
  <si>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</si>
  <si>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</si>
  <si>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</si>
  <si>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</si>
  <si>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</si>
  <si>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</si>
  <si>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</si>
  <si>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</si>
  <si>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</si>
  <si>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</si>
  <si>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</si>
  <si>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</si>
  <si>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</si>
  <si>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</si>
  <si>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</si>
  <si>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</si>
  <si>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</si>
  <si>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</si>
  <si>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</si>
  <si>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</si>
  <si>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</si>
  <si>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</si>
  <si>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</si>
  <si>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</si>
  <si>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</si>
  <si>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</si>
  <si>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</si>
  <si>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</si>
  <si>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</si>
  <si>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</si>
  <si>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</si>
  <si>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</si>
  <si>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</si>
  <si>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</si>
  <si>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</si>
  <si>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</si>
  <si>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</si>
  <si>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</si>
  <si>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</si>
  <si>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</si>
  <si>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</si>
  <si>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</si>
  <si>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</si>
  <si>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</si>
  <si>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</si>
  <si>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</si>
  <si>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</si>
  <si>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</si>
  <si>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</si>
  <si>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</si>
  <si>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</si>
  <si>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</si>
  <si>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</si>
  <si>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</si>
  <si>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</si>
  <si>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</si>
  <si>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</si>
  <si>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</si>
  <si>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</si>
  <si>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</si>
  <si>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</si>
  <si>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</si>
  <si>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</si>
  <si>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</si>
  <si>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</si>
  <si>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</si>
  <si>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</si>
  <si>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</si>
  <si>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</si>
  <si>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</si>
  <si>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</si>
  <si>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</si>
  <si>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</si>
  <si>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</si>
  <si>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</si>
  <si>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</si>
  <si>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</si>
  <si>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</si>
  <si>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</si>
  <si>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</si>
  <si>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</si>
  <si>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</si>
  <si>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</si>
  <si>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</si>
  <si>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</si>
  <si>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</si>
  <si>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</si>
  <si>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</si>
  <si>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</si>
  <si>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</si>
  <si>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</si>
  <si>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</si>
  <si>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</si>
  <si>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</si>
  <si>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</si>
  <si>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</si>
  <si>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</si>
  <si>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</si>
  <si>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</si>
  <si>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</si>
  <si>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</si>
  <si>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</si>
  <si>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</si>
  <si>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</si>
  <si>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</si>
  <si>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</si>
  <si>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</si>
  <si>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</si>
  <si>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</si>
  <si>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</si>
  <si>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</si>
  <si>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</si>
  <si>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</si>
  <si>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</si>
  <si>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</si>
  <si>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</si>
  <si>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</si>
  <si>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</si>
  <si>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</si>
  <si>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</si>
  <si>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</si>
  <si>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</si>
  <si>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</si>
  <si>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</si>
  <si>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</si>
  <si>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</si>
  <si>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</si>
  <si>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</si>
  <si>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</si>
  <si>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</si>
  <si>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</si>
  <si>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</si>
  <si>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</si>
  <si>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</si>
  <si>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</si>
  <si>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</si>
  <si>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</si>
  <si>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</si>
  <si>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</si>
  <si>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</si>
  <si>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</si>
  <si>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</si>
  <si>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</si>
  <si>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</si>
  <si>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</si>
  <si>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</si>
  <si>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</si>
  <si>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</si>
  <si>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</si>
  <si>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</si>
  <si>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</si>
  <si>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</si>
  <si>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</si>
  <si>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</si>
  <si>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</si>
  <si>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</si>
  <si>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</si>
  <si>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</si>
  <si>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</si>
  <si>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</si>
  <si>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</si>
  <si>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</si>
  <si>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</si>
  <si>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</si>
  <si>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</si>
  <si>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</si>
  <si>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</si>
  <si>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</si>
  <si>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</si>
  <si>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</si>
  <si>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</si>
  <si>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</si>
  <si>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</si>
  <si>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</si>
  <si>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</si>
  <si>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</si>
  <si>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</si>
  <si>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</si>
  <si>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</si>
  <si>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</si>
  <si>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</si>
  <si>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</si>
  <si>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</si>
  <si>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</si>
  <si>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</si>
  <si>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</si>
  <si>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</si>
  <si>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</si>
  <si>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</si>
  <si>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</si>
  <si>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</si>
  <si>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</si>
  <si>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</si>
  <si>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</si>
  <si>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</si>
  <si>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</si>
  <si>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</si>
  <si>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</si>
  <si>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</si>
  <si>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</si>
  <si>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</si>
  <si>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</si>
  <si>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</si>
  <si>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</si>
  <si>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</si>
  <si>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</si>
  <si>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</si>
  <si>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</si>
  <si>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</si>
  <si>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</si>
  <si>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</si>
  <si>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</si>
  <si>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</si>
  <si>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</si>
  <si>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</si>
  <si>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</si>
  <si>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</si>
  <si>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</si>
  <si>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</si>
  <si>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</si>
  <si>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</si>
  <si>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</si>
  <si>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</si>
  <si>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</si>
  <si>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</si>
  <si>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</si>
  <si>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</si>
  <si>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</si>
  <si>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</si>
  <si>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</si>
  <si>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</si>
  <si>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</si>
  <si>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</si>
  <si>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</si>
  <si>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</si>
  <si>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</si>
  <si>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</si>
  <si>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</si>
  <si>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</si>
  <si>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</si>
  <si>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</si>
  <si>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</si>
  <si>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</si>
  <si>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</si>
  <si>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</si>
  <si>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</si>
  <si>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</si>
  <si>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</si>
  <si>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</si>
  <si>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</si>
  <si>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</si>
  <si>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</si>
  <si>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</si>
  <si>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</si>
  <si>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</si>
  <si>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</si>
  <si>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</si>
  <si>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</si>
  <si>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</si>
  <si>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</si>
  <si>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</si>
  <si>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</si>
  <si>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</si>
  <si>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</si>
  <si>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</si>
  <si>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</si>
  <si>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</si>
  <si>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</si>
  <si>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</si>
  <si>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</si>
  <si>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</si>
  <si>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</si>
  <si>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</si>
  <si>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</si>
  <si>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</si>
  <si>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</si>
  <si>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</si>
  <si>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</si>
  <si>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</si>
  <si>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</si>
  <si>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</si>
  <si>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</si>
  <si>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</si>
  <si>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</si>
  <si>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</si>
  <si>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</si>
  <si>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</si>
  <si>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</si>
  <si>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</si>
  <si>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</si>
  <si>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</si>
  <si>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</si>
  <si>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</si>
  <si>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</si>
  <si>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</si>
  <si>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</si>
  <si>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</si>
  <si>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</si>
  <si>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</si>
  <si>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</si>
  <si>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</si>
  <si>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</si>
  <si>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</si>
  <si>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</si>
  <si>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</si>
  <si>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</si>
  <si>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</si>
  <si>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</si>
  <si>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</si>
  <si>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</si>
  <si>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</si>
  <si>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</si>
  <si>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</si>
  <si>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</si>
  <si>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</si>
  <si>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</si>
  <si>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</si>
  <si>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</si>
  <si>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</si>
  <si>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</si>
  <si>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</si>
  <si>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</si>
  <si>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</si>
  <si>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</si>
  <si>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</si>
  <si>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</si>
  <si>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</si>
  <si>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</si>
  <si>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</si>
  <si>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</si>
  <si>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</si>
  <si>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</si>
  <si>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</si>
  <si>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</si>
  <si>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</si>
  <si>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</si>
  <si>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</si>
  <si>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</si>
  <si>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</si>
  <si>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</si>
  <si>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</si>
  <si>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</si>
  <si>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</si>
  <si>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</si>
  <si>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</si>
  <si>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</si>
  <si>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</si>
  <si>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</si>
  <si>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</si>
  <si>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</si>
  <si>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</si>
  <si>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</si>
  <si>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</si>
  <si>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</si>
  <si>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</si>
  <si>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</si>
  <si>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</si>
  <si>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</si>
  <si>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</si>
  <si>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</si>
  <si>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</si>
  <si>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</si>
  <si>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</si>
  <si>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</si>
  <si>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</si>
  <si>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</si>
  <si>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</si>
  <si>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</si>
  <si>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</si>
  <si>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</si>
  <si>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</si>
  <si>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</si>
  <si>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</si>
  <si>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</si>
  <si>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</si>
  <si>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</si>
  <si>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</si>
  <si>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</si>
  <si>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</si>
  <si>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</si>
  <si>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</si>
  <si>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</si>
  <si>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</si>
  <si>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</si>
  <si>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</si>
  <si>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</si>
  <si>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</si>
  <si>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</si>
  <si>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</si>
  <si>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</si>
  <si>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</si>
  <si>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</si>
  <si>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</si>
  <si>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</si>
  <si>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</si>
  <si>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</si>
  <si>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</si>
  <si>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</si>
  <si>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</si>
  <si>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</si>
  <si>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</si>
  <si>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</si>
  <si>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</si>
  <si>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</si>
  <si>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</si>
  <si>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</si>
  <si>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</si>
  <si>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</si>
  <si>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</si>
  <si>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</si>
  <si>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</si>
  <si>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</si>
  <si>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</si>
  <si>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</si>
  <si>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</si>
  <si>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</si>
  <si>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</si>
  <si>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</si>
  <si>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</si>
  <si>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</si>
  <si>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</si>
  <si>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</si>
  <si>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</si>
  <si>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</si>
  <si>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</si>
  <si>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</si>
  <si>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</si>
  <si>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</si>
  <si>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</si>
  <si>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</si>
  <si>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</si>
  <si>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</si>
  <si>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</si>
  <si>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</si>
  <si>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</si>
  <si>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</si>
  <si>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</si>
  <si>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</si>
  <si>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</si>
  <si>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</si>
  <si>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</si>
  <si>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</si>
  <si>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</si>
  <si>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</si>
  <si>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</si>
  <si>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</si>
  <si>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</si>
  <si>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</si>
  <si>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</si>
  <si>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</si>
  <si>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</si>
  <si>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</si>
  <si>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</si>
  <si>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</si>
  <si>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</si>
  <si>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</si>
  <si>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</si>
  <si>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</si>
  <si>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</si>
  <si>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</si>
  <si>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</si>
  <si>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</si>
  <si>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</si>
  <si>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</si>
  <si>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</si>
  <si>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</si>
  <si>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</si>
  <si>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</si>
  <si>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</si>
  <si>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</si>
  <si>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</si>
  <si>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</si>
  <si>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</si>
  <si>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</si>
  <si>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</si>
  <si>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</si>
  <si>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</si>
  <si>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</si>
  <si>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</si>
  <si>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</si>
  <si>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</si>
  <si>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</si>
  <si>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</si>
  <si>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</si>
  <si>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</si>
  <si>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</si>
  <si>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</si>
  <si>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</si>
  <si>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</si>
  <si>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</si>
  <si>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</si>
  <si>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</si>
  <si>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</si>
  <si>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</si>
  <si>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</si>
  <si>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</si>
  <si>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</si>
  <si>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</si>
  <si>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</si>
  <si>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</si>
  <si>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</si>
  <si>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</si>
  <si>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</si>
  <si>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</si>
  <si>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</si>
  <si>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</si>
  <si>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</si>
  <si>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</si>
  <si>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</si>
  <si>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</si>
  <si>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</si>
  <si>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</si>
  <si>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</si>
  <si>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</si>
  <si>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</si>
  <si>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</si>
  <si>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</si>
  <si>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</si>
  <si>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</si>
  <si>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</si>
  <si>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</si>
  <si>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</si>
  <si>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</si>
  <si>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</si>
  <si>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</si>
  <si>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</si>
  <si>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</si>
  <si>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</si>
  <si>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</si>
  <si>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</si>
  <si>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</si>
  <si>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</si>
  <si>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</si>
  <si>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</si>
  <si>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</si>
  <si>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</si>
  <si>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</si>
  <si>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</si>
  <si>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</si>
  <si>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</si>
  <si>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</si>
  <si>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</si>
  <si>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</si>
  <si>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</si>
  <si>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</si>
  <si>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</si>
  <si>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</si>
  <si>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</si>
  <si>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</si>
  <si>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</si>
  <si>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</si>
  <si>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</si>
  <si>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</si>
  <si>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</si>
  <si>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</si>
  <si>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</si>
  <si>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</si>
  <si>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</si>
  <si>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</si>
  <si>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</si>
  <si>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</si>
  <si>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</si>
  <si>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</si>
  <si>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</si>
  <si>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</si>
  <si>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</si>
  <si>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</si>
  <si>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</si>
  <si>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</si>
  <si>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</si>
  <si>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</si>
  <si>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</si>
  <si>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</si>
  <si>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</si>
  <si>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</si>
  <si>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</si>
  <si>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</si>
  <si>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</si>
  <si>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</si>
  <si>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</si>
  <si>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</si>
  <si>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</si>
  <si>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</si>
  <si>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</si>
  <si>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</si>
  <si>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</si>
  <si>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</si>
  <si>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</si>
  <si>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</si>
  <si>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</si>
  <si>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</si>
  <si>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</si>
  <si>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</si>
  <si>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</si>
  <si>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</si>
  <si>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</si>
  <si>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</si>
  <si>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</si>
  <si>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</si>
  <si>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</si>
  <si>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</si>
  <si>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</si>
  <si>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</si>
  <si>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</si>
  <si>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</si>
  <si>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</si>
  <si>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</si>
  <si>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</si>
  <si>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</si>
  <si>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</si>
  <si>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</si>
  <si>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</si>
  <si>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</si>
  <si>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</si>
  <si>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</si>
  <si>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</si>
  <si>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</si>
  <si>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</si>
  <si>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</si>
  <si>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</si>
  <si>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</si>
  <si>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</si>
  <si>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</si>
  <si>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</si>
  <si>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</si>
  <si>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</si>
  <si>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</si>
  <si>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</si>
  <si>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</si>
  <si>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</si>
  <si>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</si>
  <si>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</si>
  <si>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</si>
  <si>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</si>
  <si>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</si>
  <si>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</si>
  <si>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</si>
  <si>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</si>
  <si>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</si>
  <si>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</si>
  <si>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</si>
  <si>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</si>
  <si>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</si>
  <si>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</si>
  <si>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</si>
  <si>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</si>
  <si>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</si>
  <si>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</si>
  <si>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</si>
  <si>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</si>
  <si>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</si>
  <si>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</si>
  <si>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</si>
  <si>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</si>
  <si>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</si>
  <si>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</si>
  <si>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</si>
  <si>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</si>
  <si>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</si>
  <si>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</si>
  <si>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</si>
  <si>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</si>
  <si>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</si>
  <si>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</si>
  <si>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</si>
  <si>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</si>
  <si>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</si>
  <si>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</si>
  <si>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</si>
  <si>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</si>
  <si>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</si>
  <si>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</si>
  <si>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</si>
  <si>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</si>
  <si>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</si>
  <si>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</si>
  <si>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</si>
  <si>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</si>
  <si>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</si>
  <si>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</si>
  <si>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</si>
  <si>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</si>
  <si>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</si>
  <si>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</si>
  <si>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</si>
  <si>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</si>
  <si>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</si>
  <si>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</si>
  <si>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</si>
  <si>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</si>
  <si>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</si>
  <si>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</si>
  <si>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</si>
  <si>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</si>
  <si>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</si>
  <si>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</si>
  <si>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</si>
  <si>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</si>
  <si>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</si>
  <si>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</si>
  <si>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</si>
  <si>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</si>
  <si>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</si>
  <si>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</si>
  <si>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</si>
  <si>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</si>
  <si>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</si>
  <si>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</si>
  <si>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</si>
  <si>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</si>
  <si>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</si>
  <si>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</si>
  <si>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</si>
  <si>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</si>
  <si>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</si>
  <si>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</si>
  <si>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</si>
  <si>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</si>
  <si>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</si>
  <si>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</si>
  <si>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</si>
  <si>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</si>
  <si>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</si>
  <si>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</si>
  <si>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</si>
  <si>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</si>
  <si>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</si>
  <si>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</si>
  <si>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</si>
  <si>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</si>
  <si>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</si>
  <si>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</si>
  <si>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</si>
  <si>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</si>
  <si>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</si>
  <si>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</si>
  <si>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</si>
  <si>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</si>
  <si>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</si>
  <si>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</si>
  <si>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</si>
  <si>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</si>
  <si>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</si>
  <si>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</si>
  <si>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</si>
  <si>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</si>
  <si>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</si>
  <si>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</si>
  <si>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</si>
  <si>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</si>
  <si>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</si>
  <si>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</si>
  <si>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</si>
  <si>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</si>
  <si>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</si>
  <si>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</si>
  <si>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</si>
  <si>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</si>
  <si>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</si>
  <si>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</si>
  <si>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</si>
  <si>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</si>
  <si>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</si>
  <si>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</si>
  <si>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</si>
  <si>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</si>
  <si>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</si>
  <si>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</si>
  <si>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</si>
  <si>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</si>
  <si>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</si>
  <si>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</si>
  <si>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</si>
  <si>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</si>
  <si>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</si>
  <si>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</si>
  <si>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</si>
  <si>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</si>
  <si>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</si>
  <si>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</si>
  <si>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</si>
  <si>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</si>
  <si>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</si>
  <si>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</si>
  <si>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</si>
  <si>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</si>
  <si>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</si>
  <si>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</si>
  <si>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</si>
  <si>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</si>
  <si>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</si>
  <si>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</si>
  <si>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</si>
  <si>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</si>
  <si>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</si>
  <si>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</si>
  <si>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</si>
  <si>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</si>
  <si>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</si>
  <si>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</si>
  <si>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</si>
  <si>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</si>
  <si>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</si>
  <si>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</si>
  <si>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</si>
  <si>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</si>
  <si>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</si>
  <si>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</si>
  <si>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</si>
  <si>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</si>
  <si>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</si>
  <si>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</si>
  <si>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</si>
  <si>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</si>
  <si>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</si>
  <si>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</si>
  <si>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</si>
  <si>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</si>
  <si>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</si>
  <si>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</si>
  <si>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</si>
  <si>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</si>
  <si>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</si>
  <si>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</si>
  <si>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</si>
  <si>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</si>
  <si>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</si>
  <si>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</si>
  <si>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</si>
  <si>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</si>
  <si>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</si>
  <si>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</si>
  <si>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</si>
  <si>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</si>
  <si>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</si>
  <si>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</si>
  <si>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</si>
  <si>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</si>
  <si>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</si>
  <si>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</si>
  <si>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</si>
  <si>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</si>
  <si>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</si>
  <si>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</si>
  <si>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</si>
  <si>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</si>
  <si>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</si>
  <si>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</si>
  <si>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</si>
  <si>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</si>
  <si>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</si>
  <si>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</si>
  <si>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</si>
  <si>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</si>
  <si>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</si>
  <si>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</si>
  <si>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</si>
  <si>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</si>
  <si>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</si>
  <si>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</si>
  <si>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</si>
  <si>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</si>
  <si>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</si>
  <si>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</si>
  <si>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</si>
  <si>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</si>
  <si>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</si>
  <si>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</si>
  <si>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</si>
  <si>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</si>
  <si>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</si>
  <si>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</si>
  <si>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</si>
  <si>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</si>
  <si>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</si>
  <si>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</si>
  <si>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</si>
  <si>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</si>
  <si>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</si>
  <si>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</si>
  <si>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</si>
  <si>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</si>
  <si>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</si>
  <si>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</si>
  <si>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</si>
  <si>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</si>
  <si>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</si>
  <si>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</si>
  <si>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</si>
  <si>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</si>
  <si>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</si>
  <si>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</si>
  <si>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</si>
  <si>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</si>
  <si>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</si>
  <si>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</si>
  <si>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</si>
  <si>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</si>
  <si>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</si>
  <si>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</si>
  <si>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</si>
  <si>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</si>
  <si>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</si>
  <si>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</si>
  <si>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</si>
  <si>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</si>
  <si>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</si>
  <si>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</si>
  <si>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</si>
  <si>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</si>
  <si>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</si>
  <si>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</si>
  <si>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</si>
  <si>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</si>
  <si>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</si>
  <si>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</si>
  <si>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</si>
  <si>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</si>
  <si>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</si>
  <si>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</si>
  <si>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</si>
  <si>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</si>
  <si>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</si>
  <si>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</si>
  <si>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</si>
  <si>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</si>
  <si>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</si>
  <si>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</si>
  <si>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</si>
  <si>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</si>
  <si>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</si>
  <si>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</si>
  <si>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</si>
  <si>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</si>
  <si>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</si>
  <si>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</si>
  <si>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</si>
  <si>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</si>
  <si>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</si>
  <si>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</si>
  <si>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</si>
  <si>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</si>
  <si>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</si>
  <si>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</si>
  <si>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</si>
  <si>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</si>
  <si>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</si>
  <si>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</si>
  <si>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</si>
  <si>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</si>
  <si>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</si>
  <si>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</si>
  <si>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</si>
  <si>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</si>
  <si>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</si>
  <si>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</si>
  <si>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</si>
  <si>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</si>
  <si>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</si>
  <si>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</si>
  <si>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</si>
  <si>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</si>
  <si>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</si>
  <si>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</si>
  <si>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</si>
  <si>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</si>
  <si>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</si>
  <si>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</si>
  <si>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</si>
  <si>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</si>
  <si>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</si>
  <si>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</si>
  <si>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</si>
  <si>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</si>
  <si>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</si>
  <si>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</si>
  <si>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</si>
  <si>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</si>
  <si>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</si>
  <si>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</si>
  <si>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</si>
  <si>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</si>
  <si>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</si>
  <si>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</si>
  <si>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</si>
  <si>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</si>
  <si>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</si>
  <si>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</si>
  <si>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</si>
  <si>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</si>
  <si>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</si>
  <si>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</si>
  <si>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</si>
  <si>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</si>
  <si>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</si>
  <si>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</si>
  <si>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</si>
  <si>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</si>
  <si>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</si>
  <si>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</si>
  <si>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</si>
  <si>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</si>
  <si>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</si>
  <si>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</si>
  <si>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</si>
  <si>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</si>
  <si>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</si>
  <si>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</si>
  <si>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</si>
  <si>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</si>
  <si>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</si>
  <si>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</si>
  <si>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</si>
  <si>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</si>
  <si>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</si>
  <si>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</si>
  <si>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</si>
  <si>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</si>
  <si>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</si>
  <si>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</si>
  <si>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</si>
  <si>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</si>
  <si>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</si>
  <si>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</si>
  <si>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</si>
  <si>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</si>
  <si>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</si>
  <si>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</si>
  <si>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</si>
  <si>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</si>
  <si>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</si>
  <si>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</si>
  <si>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</si>
  <si>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</si>
  <si>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</si>
  <si>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</si>
  <si>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</si>
  <si>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</si>
  <si>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</si>
  <si>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</si>
  <si>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</si>
  <si>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</si>
  <si>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</si>
  <si>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</si>
  <si>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</si>
  <si>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</si>
  <si>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</si>
  <si>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</si>
  <si>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</si>
  <si>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</si>
  <si>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</si>
  <si>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</si>
  <si>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</si>
  <si>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</si>
  <si>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</si>
  <si>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</si>
  <si>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</si>
  <si>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</si>
  <si>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</si>
  <si>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</si>
  <si>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</si>
  <si>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</si>
  <si>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</si>
  <si>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</si>
  <si>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</si>
  <si>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</si>
  <si>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</si>
  <si>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</si>
  <si>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</si>
  <si>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</si>
  <si>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</si>
  <si>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</si>
  <si>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</si>
  <si>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</si>
  <si>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</si>
  <si>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</si>
  <si>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</si>
  <si>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</si>
  <si>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</si>
  <si>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</si>
  <si>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</si>
  <si>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</si>
  <si>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</si>
  <si>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</si>
  <si>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</si>
  <si>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</si>
  <si>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</si>
  <si>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</si>
  <si>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</si>
  <si>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</si>
  <si>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</si>
  <si>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</si>
  <si>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</si>
  <si>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</si>
  <si>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</si>
  <si>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</si>
  <si>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</si>
  <si>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</si>
  <si>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</si>
  <si>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</si>
  <si>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</si>
  <si>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</si>
  <si>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</si>
  <si>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</si>
  <si>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</si>
  <si>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</si>
  <si>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</si>
  <si>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</si>
  <si>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</si>
  <si>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</si>
  <si>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</si>
  <si>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</si>
  <si>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</si>
  <si>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</si>
  <si>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</si>
  <si>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</si>
  <si>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</si>
  <si>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</si>
  <si>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</si>
  <si>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</si>
  <si>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</si>
  <si>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</si>
  <si>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</si>
  <si>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</si>
  <si>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</si>
  <si>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</si>
  <si>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</si>
  <si>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</si>
  <si>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</si>
  <si>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</si>
  <si>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</si>
  <si>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</si>
  <si>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</si>
  <si>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</si>
  <si>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</si>
  <si>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</si>
  <si>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</si>
  <si>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</si>
  <si>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</si>
  <si>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</si>
  <si>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</si>
  <si>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</si>
  <si>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</si>
  <si>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</si>
  <si>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</si>
  <si>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</si>
  <si>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</si>
  <si>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</si>
  <si>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</si>
  <si>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</si>
  <si>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</si>
  <si>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</si>
  <si>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</si>
  <si>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</si>
  <si>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</si>
  <si>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</si>
  <si>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</si>
  <si>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</si>
  <si>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</si>
  <si>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</si>
  <si>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</si>
  <si>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</si>
  <si>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</si>
  <si>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</si>
  <si>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</si>
  <si>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</si>
  <si>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</si>
  <si>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</si>
  <si>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</si>
  <si>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</si>
  <si>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</si>
  <si>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</si>
  <si>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</si>
  <si>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</si>
  <si>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</si>
  <si>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</si>
  <si>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</si>
  <si>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</si>
  <si>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</si>
  <si>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</si>
  <si>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</si>
  <si>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</si>
  <si>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</si>
  <si>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</si>
  <si>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</si>
  <si>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</si>
  <si>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</si>
  <si>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</si>
  <si>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</si>
  <si>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</si>
  <si>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</si>
  <si>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</si>
  <si>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</si>
  <si>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</si>
  <si>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</si>
  <si>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</si>
  <si>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</si>
  <si>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</si>
  <si>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</si>
  <si>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</si>
  <si>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</si>
  <si>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</si>
  <si>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</si>
  <si>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</si>
  <si>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</si>
  <si>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</si>
  <si>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</si>
  <si>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</si>
  <si>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</si>
  <si>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</si>
  <si>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</si>
  <si>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</si>
  <si>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</si>
  <si>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</si>
  <si>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</si>
  <si>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</si>
  <si>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</si>
  <si>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</si>
  <si>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</si>
  <si>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</si>
  <si>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</si>
  <si>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</si>
  <si>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</si>
  <si>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</si>
  <si>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</si>
  <si>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</si>
  <si>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</si>
  <si>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</si>
  <si>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</si>
  <si>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</si>
  <si>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</si>
  <si>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</si>
  <si>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</si>
  <si>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</si>
  <si>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</si>
  <si>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</si>
  <si>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</si>
  <si>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</si>
  <si>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</si>
  <si>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</si>
  <si>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</si>
  <si>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</si>
  <si>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</si>
  <si>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</si>
  <si>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</si>
  <si>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</si>
  <si>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</si>
  <si>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</si>
  <si>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</si>
  <si>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</si>
  <si>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</si>
  <si>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</si>
  <si>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</si>
  <si>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</si>
  <si>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</si>
  <si>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</si>
  <si>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</si>
  <si>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</si>
  <si>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</si>
  <si>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</si>
  <si>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</si>
  <si>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</si>
  <si>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</si>
  <si>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</si>
  <si>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</si>
  <si>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</si>
  <si>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</si>
  <si>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</si>
  <si>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</si>
  <si>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</si>
  <si>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</si>
  <si>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</si>
  <si>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</si>
  <si>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</si>
  <si>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</si>
  <si>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</si>
  <si>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</si>
  <si>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</si>
  <si>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</si>
  <si>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</si>
  <si>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</si>
  <si>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</si>
  <si>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</si>
  <si>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</si>
  <si>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</si>
  <si>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</si>
  <si>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</si>
  <si>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</si>
  <si>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</si>
  <si>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</si>
  <si>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</si>
  <si>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</si>
  <si>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</si>
  <si>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</si>
  <si>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</si>
  <si>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</si>
  <si>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</si>
  <si>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</si>
  <si>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</si>
  <si>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</si>
  <si>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</si>
  <si>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</si>
  <si>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</si>
  <si>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</si>
  <si>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</si>
  <si>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</si>
  <si>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</si>
  <si>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</si>
  <si>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</si>
  <si>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</si>
  <si>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</si>
  <si>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</si>
  <si>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</si>
  <si>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</si>
  <si>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</si>
  <si>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</si>
  <si>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</si>
  <si>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</si>
  <si>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</si>
  <si>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</si>
  <si>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</si>
  <si>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</si>
  <si>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</si>
  <si>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</si>
  <si>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</si>
  <si>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</si>
  <si>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</si>
  <si>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</si>
  <si>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</si>
  <si>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</si>
  <si>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</si>
  <si>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</si>
  <si>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</si>
  <si>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</si>
  <si>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</si>
  <si>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</si>
  <si>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</si>
  <si>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</si>
  <si>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</si>
  <si>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</si>
  <si>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</si>
  <si>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</si>
  <si>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</si>
  <si>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</si>
  <si>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</si>
  <si>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</si>
  <si>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</si>
  <si>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</si>
  <si>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</si>
  <si>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</si>
  <si>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</si>
  <si>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</si>
  <si>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</si>
  <si>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</si>
  <si>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</si>
  <si>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</si>
  <si>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</si>
  <si>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</si>
  <si>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</si>
  <si>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</si>
  <si>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</si>
  <si>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</si>
  <si>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</si>
  <si>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</si>
  <si>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</si>
  <si>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</si>
  <si>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</si>
  <si>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</si>
  <si>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</si>
  <si>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</si>
  <si>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</si>
  <si>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</si>
  <si>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</si>
  <si>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</si>
  <si>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</si>
  <si>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</si>
  <si>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</si>
  <si>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</si>
  <si>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</si>
  <si>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</si>
  <si>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</si>
  <si>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</si>
  <si>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</si>
  <si>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</si>
  <si>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</si>
  <si>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</si>
  <si>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</si>
  <si>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</si>
  <si>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</si>
  <si>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</si>
  <si>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</si>
  <si>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</si>
  <si>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</si>
  <si>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</si>
  <si>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</si>
  <si>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</si>
  <si>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</si>
  <si>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</si>
  <si>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</si>
  <si>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</si>
  <si>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</si>
  <si>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</si>
  <si>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</si>
  <si>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</si>
  <si>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</si>
  <si>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</si>
  <si>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</si>
  <si>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</si>
  <si>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</si>
  <si>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</si>
  <si>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</si>
  <si>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</si>
  <si>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</si>
  <si>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</si>
  <si>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</si>
  <si>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</si>
  <si>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</si>
  <si>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</si>
  <si>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</si>
  <si>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</si>
  <si>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</si>
  <si>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</si>
  <si>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</si>
  <si>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</si>
  <si>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</si>
  <si>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</si>
  <si>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</si>
  <si>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</si>
  <si>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</si>
  <si>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</si>
  <si>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</si>
  <si>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</si>
  <si>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</si>
  <si>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</si>
  <si>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</si>
  <si>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</si>
  <si>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</si>
  <si>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</si>
  <si>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</si>
  <si>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</si>
  <si>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</si>
  <si>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</si>
  <si>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</si>
  <si>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</si>
  <si>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</si>
  <si>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</si>
  <si>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</si>
  <si>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</si>
  <si>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</si>
  <si>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</si>
  <si>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</si>
  <si>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</si>
  <si>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</si>
  <si>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</si>
  <si>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</si>
  <si>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</si>
  <si>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</si>
  <si>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</si>
  <si>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</si>
  <si>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</si>
  <si>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</si>
  <si>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</si>
  <si>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</si>
  <si>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</si>
  <si>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</si>
  <si>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</si>
  <si>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</si>
  <si>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</si>
  <si>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</si>
  <si>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</si>
  <si>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</si>
  <si>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</si>
  <si>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</si>
  <si>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</si>
  <si>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</si>
  <si>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</si>
  <si>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</si>
  <si>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</si>
  <si>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</si>
  <si>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</si>
  <si>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</si>
  <si>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</si>
  <si>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</si>
  <si>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</si>
  <si>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</si>
  <si>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</si>
  <si>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</si>
  <si>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</si>
  <si>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</si>
  <si>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</si>
  <si>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</si>
  <si>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</si>
  <si>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</si>
  <si>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</si>
  <si>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</si>
  <si>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</si>
  <si>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</si>
  <si>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</si>
  <si>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</si>
  <si>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</si>
  <si>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</si>
  <si>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</si>
  <si>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</si>
  <si>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</si>
  <si>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</si>
  <si>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</si>
  <si>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</si>
  <si>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</si>
  <si>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</si>
  <si>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</si>
  <si>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</si>
  <si>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</si>
  <si>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</si>
  <si>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</si>
  <si>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</si>
  <si>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</si>
  <si>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</si>
  <si>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</si>
  <si>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</si>
  <si>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</si>
  <si>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</si>
  <si>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</si>
  <si>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</si>
  <si>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</si>
  <si>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</si>
  <si>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</si>
  <si>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</si>
  <si>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</si>
  <si>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</si>
  <si>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</si>
  <si>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</si>
  <si>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</si>
  <si>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</si>
  <si>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</si>
  <si>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</si>
  <si>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</si>
  <si>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</si>
  <si>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</si>
  <si>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</si>
  <si>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</si>
  <si>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</si>
  <si>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</si>
  <si>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</si>
  <si>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</si>
  <si>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</si>
  <si>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</si>
  <si>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</si>
  <si>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</si>
  <si>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</si>
  <si>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</si>
  <si>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</si>
  <si>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</si>
  <si>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</si>
  <si>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</si>
  <si>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</si>
  <si>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</si>
  <si>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</si>
  <si>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</si>
  <si>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</si>
  <si>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</si>
  <si>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</si>
  <si>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</si>
  <si>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</si>
  <si>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</si>
  <si>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</si>
  <si>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</si>
  <si>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</si>
  <si>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</si>
  <si>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</si>
  <si>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</si>
  <si>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</si>
  <si>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</si>
  <si>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</si>
  <si>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</si>
  <si>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</si>
  <si>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</si>
  <si>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</si>
  <si>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</si>
  <si>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</si>
  <si>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</si>
  <si>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</si>
  <si>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</si>
  <si>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</si>
  <si>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</si>
  <si>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</si>
  <si>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</si>
  <si>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</si>
  <si>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</si>
  <si>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</si>
  <si>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</si>
  <si>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</si>
  <si>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</si>
  <si>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</si>
  <si>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</si>
  <si>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</si>
  <si>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</si>
  <si>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</si>
  <si>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</si>
  <si>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</si>
  <si>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</si>
  <si>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</si>
  <si>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</si>
  <si>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</si>
  <si>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</si>
  <si>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</si>
  <si>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</si>
  <si>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</si>
  <si>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</si>
  <si>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</si>
  <si>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</si>
  <si>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</si>
  <si>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</si>
  <si>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</si>
  <si>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</si>
  <si>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</si>
  <si>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</si>
  <si>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</si>
  <si>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</si>
  <si>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</si>
  <si>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</si>
  <si>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</si>
  <si>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</si>
  <si>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</si>
  <si>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</si>
  <si>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</si>
  <si>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</si>
  <si>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</si>
  <si>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</si>
  <si>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</si>
  <si>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</si>
  <si>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</si>
  <si>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</si>
  <si>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</si>
  <si>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</si>
  <si>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</si>
  <si>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</si>
  <si>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</si>
  <si>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</si>
  <si>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</si>
  <si>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</si>
  <si>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</si>
  <si>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</si>
  <si>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</si>
  <si>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</si>
  <si>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</si>
  <si>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</si>
  <si>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</si>
  <si>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</si>
  <si>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</si>
  <si>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</si>
  <si>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</si>
  <si>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</si>
  <si>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</si>
  <si>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</si>
  <si>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</si>
  <si>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</si>
  <si>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</si>
  <si>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</si>
  <si>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</si>
  <si>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</si>
  <si>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</si>
  <si>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</si>
  <si>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</si>
  <si>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</si>
  <si>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</si>
  <si>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</si>
  <si>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</si>
  <si>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</si>
  <si>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</si>
  <si>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</si>
  <si>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</si>
  <si>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</si>
  <si>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</si>
  <si>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</si>
  <si>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</si>
  <si>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</si>
  <si>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</si>
  <si>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</si>
  <si>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</si>
  <si>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</si>
  <si>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</si>
  <si>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</si>
  <si>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</si>
  <si>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</si>
  <si>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</si>
  <si>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</si>
  <si>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</si>
  <si>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</si>
  <si>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</si>
  <si>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</si>
  <si>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</si>
  <si>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</si>
  <si>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</si>
  <si>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</si>
  <si>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</si>
  <si>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</si>
  <si>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</si>
  <si>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</si>
  <si>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</si>
  <si>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</si>
  <si>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</si>
  <si>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</si>
  <si>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</si>
  <si>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</si>
  <si>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</si>
  <si>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</si>
  <si>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</si>
  <si>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</si>
  <si>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</si>
  <si>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</si>
  <si>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</si>
  <si>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</si>
  <si>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</si>
  <si>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</si>
  <si>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</si>
  <si>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</si>
  <si>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</si>
  <si>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</si>
  <si>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</si>
  <si>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</si>
  <si>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</si>
  <si>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</si>
  <si>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</si>
  <si>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</si>
  <si>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</si>
  <si>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</si>
  <si>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</si>
  <si>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</si>
  <si>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</si>
  <si>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</si>
  <si>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</si>
  <si>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</si>
  <si>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</si>
  <si>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</si>
  <si>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</si>
  <si>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</si>
  <si>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</si>
  <si>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</si>
  <si>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</si>
  <si>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</si>
  <si>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</si>
  <si>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</si>
  <si>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</si>
  <si>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</si>
  <si>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</si>
  <si>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</si>
  <si>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</si>
  <si>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</si>
  <si>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</si>
  <si>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</si>
  <si>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</si>
  <si>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</si>
  <si>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</si>
  <si>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</si>
  <si>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</si>
  <si>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</si>
  <si>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</si>
  <si>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</si>
  <si>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</si>
  <si>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</si>
  <si>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</si>
  <si>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</si>
  <si>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</si>
  <si>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</si>
  <si>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</si>
  <si>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</si>
  <si>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</si>
  <si>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</si>
  <si>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</si>
  <si>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</si>
  <si>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</si>
  <si>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</si>
  <si>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</si>
  <si>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</si>
  <si>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</si>
  <si>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</si>
  <si>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</si>
  <si>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</si>
  <si>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</si>
  <si>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</si>
  <si>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</si>
  <si>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</si>
  <si>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</si>
  <si>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</si>
  <si>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</si>
  <si>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</si>
  <si>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</si>
  <si>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</si>
  <si>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</si>
  <si>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</si>
  <si>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</si>
  <si>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</si>
  <si>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</si>
  <si>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</si>
  <si>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</si>
  <si>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</si>
  <si>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</si>
  <si>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</si>
  <si>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</si>
  <si>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</si>
  <si>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</si>
  <si>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</si>
  <si>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</si>
  <si>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</si>
  <si>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</si>
  <si>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</si>
  <si>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</si>
  <si>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</si>
  <si>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</si>
  <si>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</si>
  <si>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</si>
  <si>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</si>
  <si>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</si>
  <si>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</si>
  <si>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</si>
  <si>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</si>
  <si>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</si>
  <si>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</si>
  <si>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</si>
  <si>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</si>
  <si>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</si>
  <si>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</si>
  <si>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</si>
  <si>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</si>
  <si>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</si>
  <si>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</si>
  <si>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</si>
  <si>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</si>
  <si>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</si>
  <si>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</si>
  <si>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</si>
  <si>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</si>
  <si>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</si>
  <si>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</si>
  <si>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</si>
  <si>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</si>
  <si>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</si>
  <si>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</si>
  <si>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</si>
  <si>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</si>
  <si>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</si>
  <si>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</si>
  <si>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</si>
  <si>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</si>
  <si>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</si>
  <si>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</si>
  <si>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</si>
  <si>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</si>
  <si>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</si>
  <si>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</si>
  <si>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</si>
  <si>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</si>
  <si>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</si>
  <si>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</si>
  <si>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</si>
  <si>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</si>
  <si>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</si>
  <si>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</si>
  <si>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</si>
  <si>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</si>
  <si>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</si>
  <si>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</si>
  <si>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</si>
  <si>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</si>
  <si>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</si>
  <si>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</si>
  <si>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</si>
  <si>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</si>
  <si>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</si>
  <si>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</si>
  <si>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</si>
  <si>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</si>
  <si>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</si>
  <si>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</si>
  <si>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</si>
  <si>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</si>
  <si>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</si>
  <si>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</si>
  <si>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</si>
  <si>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</si>
  <si>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</si>
  <si>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</si>
  <si>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</si>
  <si>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</si>
  <si>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</si>
  <si>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</si>
  <si>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</si>
  <si>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</si>
  <si>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</si>
  <si>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</si>
  <si>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</si>
  <si>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</si>
  <si>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</si>
  <si>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</si>
  <si>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</si>
  <si>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</si>
  <si>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</si>
  <si>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</si>
  <si>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</si>
  <si>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</si>
  <si>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</si>
  <si>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</si>
  <si>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</si>
  <si>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</si>
  <si>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</si>
  <si>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</si>
  <si>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</si>
  <si>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</si>
  <si>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</si>
  <si>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</si>
  <si>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</si>
  <si>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</si>
  <si>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</si>
  <si>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</si>
  <si>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</si>
  <si>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</si>
  <si>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</si>
  <si>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</si>
  <si>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</si>
  <si>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</si>
  <si>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</si>
  <si>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</si>
  <si>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</si>
  <si>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</si>
  <si>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</si>
  <si>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</si>
  <si>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</si>
  <si>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</si>
  <si>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</si>
  <si>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</si>
  <si>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</si>
  <si>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</si>
  <si>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</si>
  <si>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</si>
  <si>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</si>
  <si>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</si>
  <si>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</si>
  <si>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</si>
  <si>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</si>
  <si>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</si>
  <si>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</si>
  <si>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</si>
  <si>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</si>
  <si>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</si>
  <si>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</si>
  <si>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</si>
  <si>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</si>
  <si>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</si>
  <si>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</si>
  <si>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</si>
  <si>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</si>
  <si>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</si>
  <si>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</si>
  <si>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</si>
  <si>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</si>
  <si>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</si>
  <si>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</si>
  <si>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</si>
  <si>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</si>
  <si>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</si>
  <si>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</si>
  <si>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</si>
  <si>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</si>
  <si>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</si>
  <si>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</si>
  <si>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</si>
  <si>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</si>
  <si>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</si>
  <si>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</si>
  <si>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</si>
  <si>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</si>
  <si>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</si>
  <si>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</si>
  <si>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</si>
  <si>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</si>
  <si>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</si>
  <si>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</si>
  <si>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</si>
  <si>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</si>
  <si>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</si>
  <si>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</si>
  <si>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</si>
  <si>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</si>
  <si>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</si>
  <si>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</si>
  <si>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</si>
  <si>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</si>
  <si>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</si>
  <si>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</si>
  <si>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</si>
  <si>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</si>
  <si>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</si>
  <si>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</si>
  <si>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</si>
  <si>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</si>
  <si>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</si>
  <si>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</si>
  <si>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</si>
  <si>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</si>
  <si>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</si>
  <si>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</si>
  <si>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</si>
  <si>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</si>
  <si>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</si>
  <si>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</si>
  <si>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</si>
  <si>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</si>
  <si>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</si>
  <si>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</si>
  <si>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</si>
  <si>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</si>
  <si>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</si>
  <si>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</si>
  <si>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</si>
  <si>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</si>
  <si>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</si>
  <si>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</si>
  <si>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</si>
  <si>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</si>
  <si>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</si>
  <si>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</si>
  <si>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</si>
  <si>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</si>
  <si>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</si>
  <si>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</si>
  <si>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</si>
  <si>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</si>
  <si>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</si>
  <si>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</si>
  <si>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</si>
  <si>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</si>
  <si>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</si>
  <si>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</si>
  <si>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</si>
  <si>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</si>
  <si>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</si>
  <si>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</si>
  <si>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</si>
  <si>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</si>
  <si>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</si>
  <si>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</si>
  <si>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</si>
  <si>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</si>
  <si>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</si>
  <si>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</si>
  <si>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</si>
  <si>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</si>
  <si>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</si>
  <si>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</si>
  <si>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</si>
  <si>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</si>
  <si>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</si>
  <si>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</si>
  <si>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</si>
  <si>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</si>
  <si>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</si>
  <si>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</si>
  <si>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</si>
  <si>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</si>
  <si>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</si>
  <si>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</si>
  <si>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</si>
  <si>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</si>
  <si>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</si>
  <si>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</si>
  <si>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</si>
  <si>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</si>
  <si>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</si>
  <si>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</si>
  <si>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</si>
  <si>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</si>
  <si>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</si>
  <si>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</si>
  <si>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</si>
  <si>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</si>
  <si>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</si>
  <si>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</si>
  <si>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</si>
  <si>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</si>
  <si>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</si>
  <si>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</si>
  <si>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</si>
  <si>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</si>
  <si>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</si>
  <si>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</si>
  <si>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</si>
  <si>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</si>
  <si>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</si>
  <si>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</si>
  <si>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</si>
  <si>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</si>
  <si>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</si>
  <si>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</si>
  <si>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</si>
  <si>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</si>
  <si>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</si>
  <si>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</si>
  <si>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</si>
  <si>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</si>
  <si>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</si>
  <si>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</si>
  <si>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</si>
  <si>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</si>
  <si>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</si>
  <si>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</si>
  <si>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</si>
  <si>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</si>
  <si>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</si>
  <si>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</si>
  <si>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</si>
  <si>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</si>
  <si>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</si>
  <si>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</si>
  <si>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</si>
  <si>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</si>
  <si>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</si>
  <si>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</si>
  <si>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</si>
  <si>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</si>
  <si>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</si>
  <si>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</si>
  <si>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</si>
  <si>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</si>
  <si>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</si>
  <si>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</si>
  <si>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</si>
  <si>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</si>
  <si>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</si>
  <si>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</si>
  <si>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</si>
  <si>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</si>
  <si>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</si>
  <si>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</si>
  <si>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</si>
  <si>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</si>
  <si>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</si>
  <si>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</si>
  <si>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</si>
  <si>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</si>
  <si>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</si>
  <si>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</si>
  <si>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</si>
  <si>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</si>
  <si>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</si>
  <si>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</si>
  <si>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</si>
  <si>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</si>
  <si>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</si>
  <si>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</si>
  <si>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</si>
  <si>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</si>
  <si>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</si>
  <si>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</si>
  <si>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</si>
  <si>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</si>
  <si>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</si>
  <si>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</si>
  <si>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</si>
  <si>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</si>
  <si>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</si>
  <si>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</si>
  <si>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</si>
  <si>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</si>
  <si>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</si>
  <si>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</si>
  <si>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</si>
  <si>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</si>
  <si>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</si>
  <si>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</si>
  <si>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</si>
  <si>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</si>
  <si>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</si>
  <si>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</si>
  <si>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</si>
  <si>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</si>
  <si>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</si>
  <si>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</si>
  <si>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</si>
  <si>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</si>
  <si>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</si>
  <si>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</si>
  <si>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</si>
  <si>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</si>
  <si>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</si>
  <si>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</si>
  <si>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</si>
  <si>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</si>
  <si>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</si>
  <si>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</si>
  <si>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</si>
  <si>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</si>
  <si>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</si>
  <si>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</si>
  <si>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</si>
  <si>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</si>
  <si>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</si>
  <si>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</si>
  <si>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</si>
  <si>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</si>
  <si>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</si>
  <si>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</si>
  <si>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</si>
  <si>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</si>
  <si>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</si>
  <si>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</si>
  <si>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</si>
  <si>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</si>
  <si>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</si>
  <si>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</si>
  <si>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</si>
  <si>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</si>
  <si>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</si>
  <si>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</si>
  <si>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</si>
  <si>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</si>
  <si>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</si>
  <si>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</si>
  <si>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</si>
  <si>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</si>
  <si>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</si>
  <si>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</si>
  <si>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</si>
  <si>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</si>
  <si>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</si>
  <si>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</si>
  <si>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</si>
  <si>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</si>
  <si>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</si>
  <si>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</si>
  <si>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</si>
  <si>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</si>
  <si>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</si>
  <si>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</si>
  <si>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</si>
  <si>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</si>
  <si>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</si>
  <si>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</si>
  <si>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</si>
  <si>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</si>
  <si>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</si>
  <si>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</si>
  <si>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</si>
  <si>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</si>
  <si>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</si>
  <si>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</si>
  <si>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</si>
  <si>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</si>
  <si>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</si>
  <si>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</si>
  <si>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</si>
  <si>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</si>
  <si>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</si>
  <si>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</si>
  <si>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</si>
  <si>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</si>
  <si>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</si>
  <si>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</si>
  <si>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</si>
  <si>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</si>
  <si>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</si>
  <si>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</si>
  <si>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</si>
  <si>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</si>
  <si>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</si>
  <si>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</si>
  <si>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</si>
  <si>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</si>
  <si>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</si>
  <si>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</si>
  <si>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</si>
  <si>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</si>
  <si>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</si>
  <si>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</si>
  <si>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</si>
  <si>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</si>
  <si>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</si>
  <si>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</si>
  <si>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</si>
  <si>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</si>
  <si>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</si>
  <si>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</si>
  <si>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</si>
  <si>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</si>
  <si>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</si>
  <si>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</si>
  <si>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</si>
  <si>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</si>
  <si>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</si>
  <si>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</si>
  <si>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</si>
  <si>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</si>
  <si>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</si>
  <si>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</si>
  <si>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</si>
  <si>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</si>
  <si>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</si>
  <si>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</si>
  <si>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</si>
  <si>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</si>
  <si>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</si>
  <si>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</si>
  <si>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</si>
  <si>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</si>
  <si>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</si>
  <si>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</si>
  <si>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</si>
  <si>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</si>
  <si>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</si>
  <si>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</si>
  <si>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</si>
  <si>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</si>
  <si>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</si>
  <si>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</si>
  <si>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</si>
  <si>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</si>
  <si>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</si>
  <si>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</si>
  <si>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</si>
  <si>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</si>
  <si>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</si>
  <si>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</si>
  <si>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</si>
  <si>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</si>
  <si>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</si>
  <si>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</si>
  <si>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</si>
  <si>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</si>
  <si>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</si>
  <si>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</si>
  <si>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</si>
  <si>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</si>
  <si>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</si>
  <si>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</si>
  <si>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</si>
  <si>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</si>
  <si>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</si>
  <si>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</si>
  <si>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</si>
  <si>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</si>
  <si>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</si>
  <si>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</si>
  <si>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</si>
  <si>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</si>
  <si>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</si>
  <si>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</si>
  <si>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</si>
  <si>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</si>
  <si>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</si>
  <si>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</si>
  <si>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</si>
  <si>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</si>
  <si>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</si>
  <si>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</si>
  <si>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</si>
  <si>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</si>
  <si>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</si>
  <si>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</si>
  <si>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</si>
  <si>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</si>
  <si>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</si>
  <si>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</si>
  <si>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</si>
  <si>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</si>
  <si>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</si>
  <si>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</si>
  <si>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</si>
  <si>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</si>
  <si>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</si>
  <si>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</si>
  <si>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</si>
  <si>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</si>
  <si>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</si>
  <si>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</si>
  <si>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</si>
  <si>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</si>
  <si>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</si>
  <si>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</si>
  <si>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</si>
  <si>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</si>
  <si>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</si>
  <si>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</si>
  <si>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</si>
  <si>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</si>
  <si>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</si>
  <si>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</si>
  <si>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</si>
  <si>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</si>
  <si>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</si>
  <si>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</si>
  <si>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</si>
  <si>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</si>
  <si>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</si>
  <si>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</si>
  <si>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</si>
  <si>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</si>
  <si>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</si>
  <si>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</si>
  <si>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</si>
  <si>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</si>
  <si>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</si>
  <si>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</si>
  <si>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</si>
  <si>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</si>
  <si>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</si>
  <si>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</si>
  <si>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</si>
  <si>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</si>
  <si>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</si>
  <si>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</si>
  <si>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</si>
  <si>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</si>
  <si>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</si>
  <si>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</si>
  <si>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</si>
  <si>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</si>
  <si>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</si>
  <si>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</si>
  <si>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</si>
  <si>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</si>
  <si>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</si>
  <si>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</si>
  <si>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</si>
  <si>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</si>
  <si>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</si>
  <si>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</si>
  <si>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</si>
  <si>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</si>
  <si>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</si>
  <si>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</si>
  <si>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</si>
  <si>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</si>
  <si>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</si>
  <si>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</si>
  <si>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</si>
  <si>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</si>
  <si>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</si>
  <si>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</si>
  <si>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</si>
  <si>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</si>
  <si>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</si>
  <si>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</si>
  <si>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</si>
  <si>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</si>
  <si>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</si>
  <si>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</si>
  <si>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</si>
  <si>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</si>
  <si>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</si>
  <si>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</si>
  <si>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</si>
  <si>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</si>
  <si>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</si>
  <si>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</si>
  <si>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</si>
  <si>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</si>
  <si>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</si>
  <si>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</si>
  <si>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</si>
  <si>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</si>
  <si>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</si>
  <si>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</si>
  <si>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</si>
  <si>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</si>
  <si>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</si>
  <si>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</si>
  <si>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</si>
  <si>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</si>
  <si>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</si>
  <si>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</si>
  <si>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</si>
  <si>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</si>
  <si>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</si>
  <si>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</si>
  <si>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</si>
  <si>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</si>
  <si>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</si>
  <si>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</si>
  <si>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</si>
  <si>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</si>
  <si>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</si>
  <si>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</si>
  <si>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</si>
  <si>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</si>
  <si>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</si>
  <si>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</si>
  <si>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</si>
  <si>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</si>
  <si>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</si>
  <si>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</si>
  <si>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</si>
  <si>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</si>
  <si>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</si>
  <si>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</si>
  <si>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</si>
  <si>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</si>
  <si>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</si>
  <si>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</si>
  <si>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</si>
  <si>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</si>
  <si>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</si>
  <si>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</si>
  <si>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</si>
  <si>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</si>
  <si>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</si>
  <si>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</si>
  <si>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</si>
  <si>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</si>
  <si>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</si>
  <si>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</si>
  <si>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</si>
  <si>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</si>
  <si>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</si>
  <si>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</si>
  <si>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</si>
  <si>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</si>
  <si>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</si>
  <si>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</si>
  <si>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</si>
  <si>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</si>
  <si>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</si>
  <si>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</si>
  <si>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</si>
  <si>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</si>
  <si>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</si>
  <si>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</si>
  <si>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</si>
  <si>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</si>
  <si>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</si>
  <si>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</si>
  <si>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</si>
  <si>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</si>
  <si>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</si>
  <si>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</si>
  <si>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</si>
  <si>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</si>
  <si>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</si>
  <si>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</si>
  <si>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</si>
  <si>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</si>
  <si>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</si>
  <si>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</si>
  <si>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</si>
  <si>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</si>
  <si>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</si>
  <si>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</si>
  <si>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</si>
  <si>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</si>
  <si>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</si>
  <si>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</si>
  <si>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</si>
  <si>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</si>
  <si>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</si>
  <si>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</si>
  <si>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</si>
  <si>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</si>
  <si>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</si>
  <si>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</si>
  <si>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</si>
  <si>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</si>
  <si>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</si>
  <si>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</si>
  <si>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</si>
  <si>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</si>
  <si>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</si>
  <si>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</si>
  <si>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</si>
  <si>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</si>
  <si>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</si>
  <si>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</si>
  <si>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</si>
  <si>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</si>
  <si>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</si>
  <si>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</si>
  <si>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</si>
  <si>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</si>
  <si>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</si>
  <si>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</si>
  <si>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</si>
  <si>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</si>
  <si>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</si>
  <si>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</si>
  <si>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</si>
  <si>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</si>
  <si>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</si>
  <si>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</si>
  <si>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</si>
  <si>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</si>
  <si>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</si>
  <si>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</si>
  <si>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</si>
  <si>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</si>
  <si>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</si>
  <si>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</si>
  <si>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</si>
  <si>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</si>
  <si>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</si>
  <si>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</si>
  <si>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</si>
  <si>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</si>
  <si>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</si>
  <si>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</si>
  <si>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</si>
  <si>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</si>
  <si>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</si>
  <si>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</si>
  <si>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</si>
  <si>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</si>
  <si>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</si>
  <si>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</si>
  <si>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</si>
  <si>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</si>
  <si>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</si>
  <si>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</si>
  <si>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</si>
  <si>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</si>
  <si>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</si>
  <si>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</si>
  <si>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</si>
  <si>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</si>
  <si>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</si>
  <si>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</si>
  <si>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</si>
  <si>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</si>
  <si>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</si>
  <si>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</si>
  <si>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</si>
  <si>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</si>
  <si>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</si>
  <si>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</si>
  <si>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</si>
  <si>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</si>
  <si>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</si>
  <si>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</si>
  <si>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</si>
  <si>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</si>
  <si>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</si>
  <si>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</si>
  <si>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</si>
  <si>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</si>
  <si>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</si>
  <si>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</si>
  <si>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</si>
  <si>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</si>
  <si>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</si>
  <si>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</si>
  <si>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</si>
  <si>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</si>
  <si>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</si>
  <si>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</si>
  <si>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</si>
  <si>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</si>
  <si>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</si>
  <si>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</si>
  <si>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</si>
  <si>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</si>
  <si>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</si>
  <si>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</si>
  <si>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</si>
  <si>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</si>
  <si>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</si>
  <si>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</si>
  <si>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</si>
  <si>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</si>
  <si>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</si>
  <si>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</si>
  <si>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</si>
  <si>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</si>
  <si>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</si>
  <si>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</si>
  <si>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</si>
  <si>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</si>
  <si>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</si>
  <si>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</si>
  <si>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</si>
  <si>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</si>
  <si>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</si>
  <si>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</si>
  <si>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</si>
  <si>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</si>
  <si>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</si>
  <si>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</si>
  <si>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</si>
  <si>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</si>
  <si>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</si>
  <si>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</si>
  <si>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</si>
  <si>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</si>
  <si>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</si>
  <si>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</si>
  <si>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</si>
  <si>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</si>
  <si>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</si>
  <si>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</si>
  <si>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</si>
  <si>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</si>
  <si>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</si>
  <si>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</si>
  <si>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</si>
  <si>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</si>
  <si>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</si>
  <si>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</si>
  <si>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</si>
  <si>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</si>
  <si>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</si>
  <si>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</si>
  <si>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</si>
  <si>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</si>
  <si>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</si>
  <si>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</si>
  <si>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</si>
  <si>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</si>
  <si>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</si>
  <si>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</si>
  <si>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</si>
  <si>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</si>
  <si>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</si>
  <si>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</si>
  <si>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</si>
  <si>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</si>
  <si>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</si>
  <si>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</si>
  <si>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</si>
  <si>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</si>
  <si>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</si>
  <si>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</si>
  <si>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</si>
  <si>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</si>
  <si>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</si>
  <si>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</si>
  <si>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</si>
  <si>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</si>
  <si>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</si>
  <si>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</si>
  <si>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</si>
  <si>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</si>
  <si>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</si>
  <si>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</si>
  <si>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</si>
  <si>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</si>
  <si>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</si>
  <si>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</si>
  <si>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</si>
  <si>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</si>
  <si>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</si>
  <si>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</si>
  <si>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</si>
  <si>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</si>
  <si>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</si>
  <si>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</si>
  <si>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</si>
  <si>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</si>
  <si>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</si>
  <si>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</si>
  <si>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</si>
  <si>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</si>
  <si>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</si>
  <si>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</si>
  <si>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</si>
  <si>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</si>
  <si>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</si>
  <si>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</si>
  <si>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</si>
  <si>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</si>
  <si>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</si>
  <si>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</si>
  <si>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</si>
  <si>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</si>
  <si>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</si>
  <si>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</si>
  <si>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</si>
  <si>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</si>
  <si>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</si>
  <si>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</si>
  <si>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</si>
  <si>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</si>
  <si>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</si>
  <si>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</si>
  <si>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</si>
  <si>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</si>
  <si>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</si>
  <si>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</si>
  <si>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</si>
  <si>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</si>
  <si>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</si>
  <si>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</si>
  <si>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</si>
  <si>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</si>
  <si>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</si>
  <si>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</si>
  <si>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</si>
  <si>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</si>
  <si>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</si>
  <si>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</si>
  <si>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</si>
  <si>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</si>
  <si>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</si>
  <si>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</si>
  <si>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</si>
  <si>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</si>
  <si>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</si>
  <si>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</si>
  <si>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</si>
  <si>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</si>
  <si>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</si>
  <si>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</si>
  <si>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</si>
  <si>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</si>
  <si>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</si>
  <si>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</si>
  <si>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</si>
  <si>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</si>
  <si>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</si>
  <si>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</si>
  <si>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</si>
  <si>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</si>
  <si>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</si>
  <si>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</si>
  <si>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</si>
  <si>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</si>
  <si>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</si>
  <si>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</si>
  <si>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</si>
  <si>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</si>
  <si>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</si>
  <si>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</si>
  <si>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</si>
  <si>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</si>
  <si>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</si>
  <si>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</si>
  <si>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</si>
  <si>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</si>
  <si>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</si>
  <si>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</si>
  <si>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</si>
  <si>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</si>
  <si>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</si>
  <si>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</si>
  <si>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</si>
  <si>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</si>
  <si>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</si>
  <si>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</si>
  <si>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</si>
  <si>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</si>
  <si>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</si>
  <si>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</si>
  <si>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</si>
  <si>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</si>
  <si>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</si>
  <si>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</si>
  <si>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</si>
  <si>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</si>
  <si>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</si>
  <si>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</si>
  <si>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</si>
  <si>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</si>
  <si>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</si>
  <si>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</si>
  <si>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</si>
  <si>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</si>
  <si>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</si>
  <si>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</si>
  <si>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</si>
  <si>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</si>
  <si>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</si>
  <si>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</si>
  <si>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</si>
  <si>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</si>
  <si>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</si>
  <si>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</si>
  <si>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</si>
  <si>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</si>
  <si>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</si>
  <si>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</si>
  <si>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</si>
  <si>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</si>
  <si>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</si>
  <si>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</si>
  <si>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</si>
  <si>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</si>
  <si>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</si>
  <si>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</si>
  <si>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</si>
  <si>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</si>
  <si>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</si>
  <si>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</si>
  <si>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</si>
  <si>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</si>
  <si>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</si>
  <si>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</si>
  <si>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</si>
  <si>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</si>
  <si>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</si>
  <si>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</si>
  <si>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</si>
  <si>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</si>
  <si>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</si>
  <si>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</si>
  <si>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</si>
  <si>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</si>
  <si>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</si>
  <si>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</si>
  <si>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</si>
  <si>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</si>
  <si>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</si>
  <si>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</si>
  <si>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</si>
  <si>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</si>
  <si>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</si>
  <si>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</si>
  <si>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</si>
  <si>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</si>
  <si>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</si>
  <si>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</si>
  <si>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</si>
  <si>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</si>
  <si>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</si>
  <si>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</si>
  <si>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</si>
  <si>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</si>
  <si>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</si>
  <si>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</si>
  <si>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</si>
  <si>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</si>
  <si>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</si>
  <si>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</si>
  <si>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</si>
  <si>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</si>
  <si>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</si>
  <si>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</si>
  <si>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</si>
  <si>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</si>
  <si>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</si>
  <si>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</si>
  <si>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</si>
  <si>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</si>
  <si>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</si>
  <si>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</si>
  <si>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</si>
  <si>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</si>
  <si>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</si>
  <si>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</si>
  <si>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</si>
  <si>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</si>
  <si>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</si>
  <si>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</si>
  <si>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</si>
  <si>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</si>
  <si>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</si>
  <si>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</si>
  <si>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</si>
  <si>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</si>
  <si>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</si>
  <si>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</si>
  <si>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</si>
  <si>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</si>
  <si>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</si>
  <si>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</si>
  <si>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</si>
  <si>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</si>
  <si>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</si>
  <si>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</si>
  <si>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</si>
  <si>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</si>
  <si>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</si>
  <si>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</si>
  <si>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</si>
  <si>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</si>
  <si>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</si>
  <si>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</si>
  <si>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</si>
  <si>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</si>
  <si>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</si>
  <si>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</si>
  <si>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</si>
  <si>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</si>
  <si>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</si>
  <si>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</si>
  <si>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</si>
  <si>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</si>
  <si>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</si>
  <si>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</si>
  <si>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</si>
  <si>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</si>
  <si>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</si>
  <si>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</si>
  <si>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</si>
  <si>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</si>
  <si>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</si>
  <si>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</si>
  <si>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</si>
  <si>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</si>
  <si>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</si>
  <si>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</si>
  <si>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</si>
  <si>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</si>
  <si>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</si>
  <si>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</si>
  <si>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</si>
  <si>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</si>
  <si>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</si>
  <si>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</si>
  <si>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</si>
  <si>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</si>
  <si>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</si>
  <si>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</si>
  <si>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</si>
  <si>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</si>
  <si>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</si>
  <si>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</si>
  <si>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</si>
  <si>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</si>
  <si>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</si>
  <si>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</si>
  <si>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</si>
  <si>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</si>
  <si>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</si>
  <si>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</si>
  <si>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</si>
  <si>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</si>
  <si>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</si>
  <si>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</si>
  <si>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</si>
  <si>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</si>
  <si>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</si>
  <si>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</si>
  <si>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</si>
  <si>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</si>
  <si>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</si>
  <si>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</si>
  <si>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</si>
  <si>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</si>
  <si>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</si>
  <si>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</si>
  <si>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</si>
  <si>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</si>
  <si>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</si>
  <si>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</si>
  <si>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</si>
  <si>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</si>
  <si>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</si>
  <si>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</si>
  <si>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</si>
  <si>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</si>
  <si>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</si>
  <si>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</si>
  <si>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</si>
  <si>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</si>
  <si>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</si>
  <si>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</si>
  <si>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</si>
  <si>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</si>
  <si>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</si>
  <si>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</si>
  <si>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</si>
  <si>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</si>
  <si>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</si>
  <si>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</si>
  <si>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</si>
  <si>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</si>
  <si>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</si>
  <si>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</si>
  <si>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</si>
  <si>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</si>
  <si>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</si>
  <si>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</si>
  <si>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</si>
  <si>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</si>
  <si>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</si>
  <si>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</si>
  <si>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</si>
  <si>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</si>
  <si>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</si>
  <si>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</si>
  <si>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</si>
  <si>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</si>
  <si>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</si>
  <si>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</si>
  <si>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</si>
  <si>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</si>
  <si>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</si>
  <si>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</si>
  <si>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</si>
  <si>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</si>
  <si>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</si>
  <si>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</si>
  <si>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</si>
  <si>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</si>
  <si>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</si>
  <si>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</si>
  <si>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</si>
  <si>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</si>
  <si>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</si>
  <si>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</si>
  <si>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</si>
  <si>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</si>
  <si>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</si>
  <si>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</si>
  <si>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</si>
  <si>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</si>
  <si>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</si>
  <si>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</si>
  <si>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</si>
  <si>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</si>
  <si>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</si>
  <si>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</si>
  <si>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</si>
  <si>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</si>
  <si>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</si>
  <si>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</si>
  <si>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</si>
  <si>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</si>
  <si>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</si>
  <si>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</si>
  <si>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</si>
  <si>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</si>
  <si>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</si>
  <si>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</si>
  <si>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</si>
  <si>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</si>
  <si>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</si>
  <si>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</si>
  <si>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</si>
  <si>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</si>
  <si>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</si>
  <si>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</si>
  <si>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</si>
  <si>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</si>
  <si>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</si>
  <si>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</si>
  <si>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</si>
  <si>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</si>
  <si>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</si>
  <si>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</si>
  <si>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</si>
  <si>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</si>
  <si>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</si>
  <si>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</si>
  <si>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</si>
  <si>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</si>
  <si>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</si>
  <si>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</si>
  <si>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</si>
  <si>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</si>
  <si>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</si>
  <si>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</si>
  <si>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</si>
  <si>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</si>
  <si>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</si>
  <si>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</si>
  <si>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</si>
  <si>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</si>
  <si>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</si>
  <si>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</si>
  <si>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</si>
  <si>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</si>
  <si>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</si>
  <si>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</si>
  <si>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</si>
  <si>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</si>
  <si>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</si>
  <si>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</si>
  <si>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</si>
  <si>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</si>
  <si>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</si>
  <si>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</si>
  <si>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</si>
  <si>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</si>
  <si>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</si>
  <si>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</si>
  <si>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</si>
  <si>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</si>
  <si>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</si>
  <si>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</si>
  <si>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</si>
  <si>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</si>
  <si>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</si>
  <si>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</si>
  <si>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</si>
  <si>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</si>
  <si>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</si>
  <si>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</si>
  <si>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</si>
  <si>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</si>
  <si>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</si>
  <si>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</si>
  <si>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</si>
  <si>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</si>
  <si>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</si>
  <si>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</si>
  <si>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</si>
  <si>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</si>
  <si>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</si>
  <si>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</si>
  <si>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</si>
  <si>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</si>
  <si>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</si>
  <si>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</si>
  <si>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</si>
  <si>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</si>
  <si>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</si>
  <si>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</si>
  <si>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</si>
  <si>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</si>
  <si>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</si>
  <si>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</si>
  <si>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</si>
  <si>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</si>
  <si>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</si>
  <si>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</si>
  <si>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</si>
  <si>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</si>
  <si>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</si>
  <si>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</si>
  <si>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</si>
  <si>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</si>
  <si>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</si>
  <si>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</si>
  <si>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</si>
  <si>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</si>
  <si>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</si>
  <si>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</si>
  <si>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</si>
  <si>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</si>
  <si>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</si>
  <si>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</si>
  <si>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</si>
  <si>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</si>
  <si>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</si>
  <si>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</si>
  <si>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</si>
  <si>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</si>
  <si>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</si>
  <si>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</si>
  <si>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</si>
  <si>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</si>
  <si>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</si>
  <si>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</si>
  <si>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</si>
  <si>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</si>
  <si>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</si>
  <si>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</si>
  <si>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</si>
  <si>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</si>
  <si>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</si>
  <si>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</si>
  <si>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</si>
  <si>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</si>
  <si>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</si>
  <si>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</si>
  <si>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</si>
  <si>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</si>
  <si>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</si>
  <si>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</si>
  <si>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</si>
  <si>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</si>
  <si>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</si>
  <si>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</si>
  <si>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</si>
  <si>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</si>
  <si>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</si>
  <si>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</si>
  <si>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</si>
  <si>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</si>
  <si>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</si>
  <si>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</si>
  <si>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</si>
  <si>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</si>
  <si>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</si>
  <si>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</si>
  <si>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</si>
  <si>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</si>
  <si>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</si>
  <si>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</si>
  <si>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</si>
  <si>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</si>
  <si>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</si>
  <si>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</si>
  <si>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</si>
  <si>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</si>
  <si>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</si>
  <si>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</si>
  <si>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</si>
  <si>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</si>
  <si>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</si>
  <si>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</si>
  <si>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</si>
  <si>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</si>
  <si>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</si>
  <si>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</si>
  <si>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</si>
  <si>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</si>
  <si>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</si>
  <si>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</si>
  <si>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</si>
  <si>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</si>
  <si>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</si>
  <si>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</si>
  <si>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</si>
  <si>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</si>
  <si>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</si>
  <si>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</si>
  <si>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</si>
  <si>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</si>
  <si>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</si>
  <si>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</si>
  <si>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</si>
  <si>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</si>
  <si>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</si>
  <si>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</si>
  <si>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</si>
  <si>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</si>
  <si>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</si>
  <si>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</si>
  <si>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</si>
  <si>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</si>
  <si>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</si>
  <si>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</si>
  <si>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</si>
  <si>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</si>
  <si>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</si>
  <si>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</si>
  <si>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</si>
  <si>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</si>
  <si>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</si>
  <si>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</si>
  <si>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</si>
  <si>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</si>
  <si>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</si>
  <si>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</si>
  <si>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</si>
  <si>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</si>
  <si>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</si>
  <si>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</si>
  <si>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</si>
  <si>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</si>
  <si>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</si>
  <si>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</si>
  <si>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</si>
  <si>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</si>
  <si>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</si>
  <si>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</si>
  <si>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</si>
  <si>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</si>
  <si>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</si>
  <si>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</si>
  <si>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</si>
  <si>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</si>
  <si>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</si>
  <si>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</si>
  <si>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</si>
  <si>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</si>
  <si>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</si>
  <si>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</si>
  <si>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</si>
  <si>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</si>
  <si>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</si>
  <si>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</si>
  <si>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</si>
  <si>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</si>
  <si>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</si>
  <si>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</si>
  <si>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</si>
  <si>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</si>
  <si>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</si>
  <si>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</si>
  <si>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</si>
  <si>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</si>
  <si>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</si>
  <si>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</si>
  <si>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</si>
  <si>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</si>
  <si>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</si>
  <si>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</si>
  <si>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</si>
  <si>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</si>
  <si>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</si>
  <si>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</si>
  <si>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</si>
  <si>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</si>
  <si>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</si>
  <si>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</si>
  <si>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</si>
  <si>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</si>
  <si>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</si>
  <si>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</si>
  <si>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</si>
  <si>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</si>
  <si>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</si>
  <si>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</si>
  <si>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</si>
  <si>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</si>
  <si>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</si>
  <si>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</si>
  <si>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</si>
  <si>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</si>
  <si>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</si>
  <si>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</si>
  <si>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</si>
  <si>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</si>
  <si>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</si>
  <si>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</si>
  <si>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</si>
  <si>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</si>
  <si>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</si>
  <si>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</si>
  <si>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</si>
  <si>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</si>
  <si>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</si>
  <si>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</si>
  <si>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</si>
  <si>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</si>
  <si>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</si>
  <si>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</si>
  <si>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</si>
  <si>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</si>
  <si>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</si>
  <si>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</si>
  <si>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</si>
  <si>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</si>
  <si>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</si>
  <si>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</si>
  <si>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</si>
  <si>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</si>
  <si>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</si>
  <si>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</si>
  <si>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</si>
  <si>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</si>
  <si>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</si>
  <si>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</si>
  <si>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</si>
  <si>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</si>
  <si>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</si>
  <si>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</si>
  <si>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</si>
  <si>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</si>
  <si>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</si>
  <si>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</si>
  <si>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</si>
  <si>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</si>
  <si>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</si>
  <si>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</si>
  <si>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</si>
  <si>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</si>
  <si>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</si>
  <si>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</si>
  <si>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</si>
  <si>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</si>
  <si>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</si>
  <si>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</si>
  <si>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</si>
  <si>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</si>
  <si>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</si>
  <si>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</si>
  <si>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</si>
  <si>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</si>
  <si>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</si>
  <si>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</si>
  <si>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</si>
  <si>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</si>
  <si>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</si>
  <si>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</si>
  <si>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</si>
  <si>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</si>
  <si>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</si>
  <si>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</si>
  <si>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</si>
  <si>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</si>
  <si>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</si>
  <si>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</si>
  <si>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</si>
  <si>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</si>
  <si>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</si>
  <si>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</si>
  <si>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</si>
  <si>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</si>
  <si>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</si>
  <si>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</si>
  <si>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</si>
  <si>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</si>
  <si>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</si>
  <si>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</si>
  <si>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</si>
  <si>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</si>
  <si>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</si>
  <si>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</si>
  <si>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</si>
  <si>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</si>
  <si>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</si>
  <si>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</si>
  <si>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</si>
  <si>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</si>
  <si>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</si>
  <si>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</si>
  <si>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</si>
  <si>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</si>
  <si>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</si>
  <si>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</si>
  <si>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</si>
  <si>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</si>
  <si>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</si>
  <si>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</si>
  <si>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</si>
  <si>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</si>
  <si>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</si>
  <si>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</si>
  <si>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</si>
  <si>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</si>
  <si>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</si>
  <si>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</si>
  <si>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</si>
  <si>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</si>
  <si>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</si>
  <si>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</si>
  <si>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</si>
  <si>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</si>
  <si>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</si>
  <si>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</si>
  <si>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</si>
  <si>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</si>
  <si>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</si>
  <si>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</si>
  <si>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</si>
  <si>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</si>
  <si>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</si>
  <si>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</si>
  <si>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</si>
  <si>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</si>
  <si>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</si>
  <si>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</si>
  <si>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</si>
  <si>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</si>
  <si>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</si>
  <si>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</si>
  <si>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</si>
  <si>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</si>
  <si>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</si>
  <si>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</si>
  <si>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</si>
  <si>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</si>
  <si>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</si>
  <si>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</si>
  <si>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</si>
  <si>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</si>
  <si>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</si>
  <si>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</si>
  <si>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</si>
  <si>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</si>
  <si>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</si>
  <si>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</si>
  <si>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</si>
  <si>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</si>
  <si>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</si>
  <si>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</si>
  <si>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</si>
  <si>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</si>
  <si>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</si>
  <si>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</si>
  <si>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</si>
  <si>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</si>
  <si>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</si>
  <si>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</si>
  <si>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</si>
  <si>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</si>
  <si>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</si>
  <si>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</si>
  <si>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</si>
  <si>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</si>
  <si>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</si>
  <si>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</si>
  <si>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</si>
  <si>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</si>
  <si>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</si>
  <si>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</si>
  <si>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</si>
  <si>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</si>
  <si>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</si>
  <si>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</si>
  <si>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</si>
  <si>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</si>
  <si>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</si>
  <si>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</si>
  <si>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</si>
  <si>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</si>
  <si>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</si>
  <si>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</si>
  <si>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</si>
  <si>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</si>
  <si>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</si>
  <si>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</si>
  <si>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</si>
  <si>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</si>
  <si>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</si>
  <si>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</si>
  <si>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</si>
  <si>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</si>
  <si>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</si>
  <si>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</si>
  <si>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</si>
  <si>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</si>
  <si>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</si>
  <si>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</si>
  <si>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</si>
  <si>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</si>
  <si>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</si>
  <si>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</si>
  <si>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</si>
  <si>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</si>
  <si>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</si>
  <si>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</si>
  <si>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</si>
  <si>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</si>
  <si>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</si>
  <si>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</si>
  <si>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</si>
  <si>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</si>
  <si>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</si>
  <si>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</si>
  <si>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</si>
  <si>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</si>
  <si>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</si>
  <si>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</si>
  <si>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</si>
  <si>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</si>
  <si>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</si>
  <si>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</si>
  <si>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</si>
  <si>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</si>
  <si>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</si>
  <si>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</si>
  <si>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</si>
  <si>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</si>
  <si>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</si>
  <si>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</si>
  <si>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</si>
  <si>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</si>
  <si>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</si>
  <si>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</si>
  <si>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</si>
  <si>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</si>
  <si>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</si>
  <si>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</si>
  <si>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</si>
  <si>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</si>
  <si>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</si>
  <si>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</si>
  <si>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</si>
  <si>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</si>
  <si>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</si>
  <si>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</si>
  <si>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</si>
  <si>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</si>
  <si>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</si>
  <si>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</si>
  <si>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</si>
  <si>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</si>
  <si>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</si>
  <si>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</si>
  <si>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</si>
  <si>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</si>
  <si>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</si>
  <si>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</si>
  <si>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</si>
  <si>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</si>
  <si>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</si>
  <si>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</si>
  <si>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</si>
  <si>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</si>
  <si>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</si>
  <si>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</si>
  <si>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</si>
  <si>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</si>
  <si>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</si>
  <si>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</si>
  <si>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</si>
  <si>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</si>
  <si>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</si>
  <si>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</si>
  <si>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</si>
  <si>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</si>
  <si>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</si>
  <si>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</si>
  <si>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</si>
  <si>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</si>
  <si>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</si>
  <si>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</si>
  <si>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</si>
  <si>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</si>
  <si>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</si>
  <si>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</si>
  <si>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</si>
  <si>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</si>
  <si>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</si>
  <si>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</si>
  <si>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</si>
  <si>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</si>
  <si>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</si>
  <si>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</si>
  <si>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</si>
  <si>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</si>
  <si>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</si>
  <si>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</si>
  <si>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</si>
  <si>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</si>
  <si>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</si>
  <si>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</si>
  <si>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</si>
  <si>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</si>
  <si>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</si>
  <si>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</si>
  <si>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</si>
  <si>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</si>
  <si>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</si>
  <si>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</si>
  <si>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</si>
  <si>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</si>
  <si>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</si>
  <si>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</si>
  <si>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</si>
  <si>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</si>
  <si>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</si>
  <si>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</si>
  <si>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</si>
  <si>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</si>
  <si>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</si>
  <si>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</si>
  <si>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</si>
  <si>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</si>
  <si>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</si>
  <si>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</si>
  <si>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</si>
  <si>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</si>
  <si>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</si>
  <si>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</si>
  <si>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</si>
  <si>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</si>
  <si>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</si>
  <si>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</si>
  <si>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</si>
  <si>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</si>
  <si>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</si>
  <si>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</si>
  <si>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</si>
  <si>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</si>
  <si>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</si>
  <si>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</si>
  <si>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</si>
  <si>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</si>
  <si>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</si>
  <si>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</si>
  <si>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</si>
  <si>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</si>
  <si>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</si>
  <si>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</si>
  <si>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</si>
  <si>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</si>
  <si>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</si>
  <si>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</si>
  <si>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</si>
  <si>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</si>
  <si>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</si>
  <si>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</si>
  <si>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</si>
  <si>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</si>
  <si>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</si>
  <si>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</si>
  <si>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</si>
  <si>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</si>
  <si>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</si>
  <si>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</si>
  <si>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</si>
  <si>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</si>
  <si>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</si>
  <si>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</si>
  <si>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</si>
  <si>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</si>
  <si>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</si>
  <si>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</si>
  <si>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</si>
  <si>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</si>
  <si>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</si>
  <si>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</si>
  <si>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</si>
  <si>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</si>
  <si>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</si>
  <si>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</si>
  <si>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</si>
  <si>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</si>
  <si>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</si>
  <si>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</si>
  <si>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</si>
  <si>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</si>
  <si>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</si>
  <si>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</si>
  <si>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</si>
  <si>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</si>
  <si>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</si>
  <si>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</si>
  <si>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</si>
  <si>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</si>
  <si>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</si>
  <si>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</si>
  <si>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</si>
  <si>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</si>
  <si>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</si>
  <si>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</si>
  <si>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</si>
  <si>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</si>
  <si>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</si>
  <si>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</si>
  <si>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</si>
  <si>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</si>
  <si>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</si>
  <si>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</si>
  <si>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</si>
  <si>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</si>
  <si>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</si>
  <si>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</si>
  <si>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</si>
  <si>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</si>
  <si>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</si>
  <si>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</si>
  <si>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</si>
  <si>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</si>
  <si>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</si>
  <si>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</si>
  <si>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</si>
  <si>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</si>
  <si>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</si>
  <si>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</si>
  <si>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</si>
  <si>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</si>
  <si>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</si>
  <si>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</si>
  <si>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</si>
  <si>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</si>
  <si>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</si>
  <si>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</si>
  <si>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</si>
  <si>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</si>
  <si>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</si>
  <si>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</si>
  <si>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</si>
  <si>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</si>
  <si>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</si>
  <si>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</si>
  <si>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</si>
  <si>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</si>
  <si>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</si>
  <si>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</si>
  <si>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</si>
  <si>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</si>
  <si>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</si>
  <si>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</si>
  <si>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</si>
  <si>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</si>
  <si>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</si>
  <si>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</si>
  <si>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</si>
  <si>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</si>
  <si>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</si>
  <si>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</si>
  <si>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</si>
  <si>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</si>
  <si>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</si>
  <si>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</si>
  <si>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</si>
  <si>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</si>
  <si>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</si>
  <si>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</si>
  <si>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</si>
  <si>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</si>
  <si>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</si>
  <si>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</si>
  <si>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</si>
  <si>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</si>
  <si>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</si>
  <si>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</si>
  <si>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</si>
  <si>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</si>
  <si>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</si>
  <si>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</si>
  <si>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</si>
  <si>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</si>
  <si>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</si>
  <si>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</si>
  <si>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</si>
  <si>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</si>
  <si>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</si>
  <si>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</si>
  <si>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</si>
  <si>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</si>
  <si>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</si>
  <si>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</si>
  <si>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</si>
  <si>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</si>
  <si>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</si>
  <si>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</si>
  <si>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</si>
  <si>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</si>
  <si>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</si>
  <si>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</si>
  <si>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</si>
  <si>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</si>
  <si>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</si>
  <si>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</si>
  <si>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</si>
  <si>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</si>
  <si>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</si>
  <si>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</si>
  <si>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</si>
  <si>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</si>
  <si>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</si>
  <si>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</si>
  <si>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</si>
  <si>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</si>
  <si>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</si>
  <si>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</si>
  <si>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</si>
  <si>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</si>
  <si>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</si>
  <si>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</si>
  <si>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</si>
  <si>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</si>
  <si>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</si>
  <si>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</si>
  <si>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</si>
  <si>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</si>
  <si>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</si>
  <si>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</si>
  <si>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</si>
  <si>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</si>
  <si>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</si>
  <si>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</si>
  <si>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</si>
  <si>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</si>
  <si>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</si>
  <si>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</si>
  <si>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</si>
  <si>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</si>
  <si>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</si>
  <si>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</si>
  <si>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</si>
  <si>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</si>
  <si>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</si>
  <si>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</si>
  <si>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</si>
  <si>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</si>
  <si>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</si>
  <si>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</si>
  <si>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</si>
  <si>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</si>
  <si>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</si>
  <si>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</si>
  <si>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</si>
  <si>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</si>
  <si>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</si>
  <si>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</si>
  <si>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</si>
  <si>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</si>
  <si>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</si>
  <si>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</si>
  <si>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</si>
  <si>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</si>
  <si>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</si>
  <si>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</si>
  <si>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</si>
  <si>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</si>
  <si>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</si>
  <si>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</si>
  <si>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</si>
  <si>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</si>
  <si>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</si>
  <si>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</si>
  <si>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</si>
  <si>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</si>
  <si>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</si>
  <si>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</si>
  <si>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</si>
  <si>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</si>
  <si>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</si>
  <si>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</si>
  <si>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</si>
  <si>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</si>
  <si>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</si>
  <si>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</si>
  <si>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</si>
  <si>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</si>
  <si>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</si>
  <si>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</si>
  <si>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</si>
  <si>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</si>
  <si>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</si>
  <si>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</si>
  <si>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</si>
  <si>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</si>
  <si>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</si>
  <si>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</si>
  <si>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</si>
  <si>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</si>
  <si>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</si>
  <si>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</si>
  <si>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</si>
  <si>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</si>
  <si>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</si>
  <si>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</si>
  <si>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</si>
  <si>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</si>
  <si>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</si>
  <si>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</si>
  <si>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</si>
  <si>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</si>
  <si>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</si>
  <si>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</si>
  <si>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</si>
  <si>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</si>
  <si>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</si>
  <si>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</si>
  <si>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</si>
  <si>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</si>
  <si>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</si>
  <si>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</si>
  <si>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</si>
  <si>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</si>
  <si>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</si>
  <si>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</si>
  <si>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</si>
  <si>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</si>
  <si>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</si>
  <si>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</si>
  <si>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</si>
  <si>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</si>
  <si>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</si>
  <si>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</si>
  <si>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</si>
  <si>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</si>
  <si>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</si>
  <si>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</si>
  <si>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</si>
  <si>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</si>
  <si>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</si>
  <si>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</si>
  <si>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</si>
  <si>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</si>
  <si>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</si>
  <si>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</si>
  <si>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</si>
  <si>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</si>
  <si>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</si>
  <si>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</si>
  <si>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</si>
  <si>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</si>
  <si>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</si>
  <si>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</si>
  <si>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</si>
  <si>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</si>
  <si>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</si>
  <si>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</si>
  <si>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</si>
  <si>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</si>
  <si>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</si>
  <si>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</si>
  <si>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</si>
  <si>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</si>
  <si>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</si>
  <si>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</si>
  <si>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</si>
  <si>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</si>
  <si>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</si>
  <si>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</si>
  <si>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</si>
  <si>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</si>
  <si>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</si>
  <si>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</si>
  <si>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</si>
  <si>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</si>
  <si>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</si>
  <si>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</si>
  <si>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</si>
  <si>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</si>
  <si>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</si>
  <si>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</si>
  <si>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</si>
  <si>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</si>
  <si>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</si>
  <si>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</si>
  <si>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</si>
  <si>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</si>
  <si>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</si>
  <si>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</si>
  <si>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</si>
  <si>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</si>
  <si>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</si>
  <si>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</si>
  <si>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</si>
  <si>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</si>
  <si>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</si>
  <si>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</si>
  <si>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</si>
  <si>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</si>
  <si>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</si>
  <si>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</si>
  <si>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</si>
  <si>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</si>
  <si>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</si>
  <si>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</si>
  <si>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</si>
  <si>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</si>
  <si>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</si>
  <si>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</si>
  <si>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</si>
  <si>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</si>
  <si>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</si>
  <si>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</si>
  <si>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</si>
  <si>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</si>
  <si>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</si>
  <si>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</si>
  <si>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</si>
  <si>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</si>
  <si>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</si>
  <si>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</si>
  <si>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</si>
  <si>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</si>
  <si>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</si>
  <si>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</si>
  <si>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</si>
  <si>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</si>
  <si>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</si>
  <si>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</si>
  <si>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</si>
  <si>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</si>
  <si>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</si>
  <si>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</si>
  <si>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</si>
  <si>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</si>
  <si>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</si>
  <si>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</si>
  <si>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</si>
  <si>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</si>
  <si>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</si>
  <si>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</si>
  <si>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</si>
  <si>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</si>
  <si>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</si>
  <si>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</si>
  <si>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</si>
  <si>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</si>
  <si>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</si>
  <si>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</si>
  <si>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</si>
  <si>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</si>
  <si>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</si>
  <si>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</si>
  <si>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</si>
  <si>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</si>
  <si>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</si>
  <si>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</si>
  <si>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</si>
  <si>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</si>
  <si>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</si>
  <si>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</si>
  <si>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</si>
  <si>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</si>
  <si>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</si>
  <si>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</si>
  <si>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</si>
  <si>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</si>
  <si>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</si>
  <si>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</si>
  <si>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</si>
  <si>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</si>
  <si>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</si>
  <si>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</si>
  <si>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</si>
  <si>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</si>
  <si>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</si>
  <si>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</si>
  <si>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</si>
  <si>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</si>
  <si>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</si>
  <si>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</si>
  <si>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</si>
  <si>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</si>
  <si>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</si>
  <si>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</si>
  <si>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</si>
  <si>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</si>
  <si>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</si>
  <si>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</si>
  <si>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</si>
  <si>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</si>
  <si>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</si>
  <si>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</si>
  <si>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</si>
  <si>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</si>
  <si>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</si>
  <si>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</si>
  <si>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</si>
  <si>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</si>
  <si>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</si>
  <si>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</si>
  <si>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</si>
  <si>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</si>
  <si>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</si>
  <si>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</si>
  <si>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</si>
  <si>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</si>
  <si>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</si>
  <si>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</si>
  <si>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</si>
  <si>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</si>
  <si>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</si>
  <si>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</si>
  <si>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</si>
  <si>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</si>
  <si>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</si>
  <si>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</si>
  <si>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</si>
  <si>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</si>
  <si>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</si>
  <si>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</si>
  <si>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</si>
  <si>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</si>
  <si>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</si>
  <si>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</si>
  <si>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</si>
  <si>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</si>
  <si>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</si>
  <si>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</si>
  <si>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</si>
  <si>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</si>
  <si>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</si>
  <si>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</si>
  <si>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</si>
  <si>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</si>
  <si>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</si>
  <si>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</si>
  <si>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</si>
  <si>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</si>
  <si>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</si>
  <si>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</si>
  <si>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</si>
  <si>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</si>
  <si>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</si>
  <si>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</si>
  <si>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</si>
  <si>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</si>
  <si>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</si>
  <si>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</si>
  <si>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</si>
  <si>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</si>
  <si>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</si>
  <si>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</si>
  <si>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</si>
  <si>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</si>
  <si>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</si>
  <si>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</si>
  <si>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</si>
  <si>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</si>
  <si>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</si>
  <si>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</si>
  <si>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</si>
  <si>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</si>
  <si>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</si>
  <si>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</si>
  <si>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</si>
  <si>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</si>
  <si>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</si>
  <si>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</si>
  <si>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</si>
  <si>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</si>
  <si>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</si>
  <si>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</si>
  <si>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</si>
  <si>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</si>
  <si>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</si>
  <si>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</si>
  <si>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</si>
  <si>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</si>
  <si>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</si>
  <si>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</si>
  <si>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</si>
  <si>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</si>
  <si>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</si>
  <si>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</si>
  <si>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</si>
  <si>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</si>
  <si>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</si>
  <si>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</si>
  <si>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</si>
  <si>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</si>
  <si>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</si>
  <si>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</si>
  <si>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</si>
  <si>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</si>
  <si>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</si>
  <si>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</si>
  <si>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</si>
  <si>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</si>
  <si>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</si>
  <si>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</si>
  <si>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</si>
  <si>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</si>
  <si>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</si>
  <si>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</si>
  <si>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</si>
  <si>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</si>
  <si>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</si>
  <si>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</si>
  <si>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</si>
  <si>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</si>
  <si>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</si>
  <si>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</si>
  <si>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</si>
  <si>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</si>
  <si>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</si>
  <si>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</si>
  <si>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</si>
  <si>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</si>
  <si>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</si>
  <si>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</si>
  <si>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</si>
  <si>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</si>
  <si>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</si>
  <si>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</si>
  <si>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</si>
  <si>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</si>
  <si>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</si>
  <si>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</si>
  <si>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</si>
  <si>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</si>
  <si>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</si>
  <si>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</si>
  <si>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</si>
  <si>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</si>
  <si>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</si>
  <si>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</si>
  <si>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</si>
  <si>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</si>
  <si>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</si>
  <si>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</si>
  <si>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</si>
  <si>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</si>
  <si>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</si>
  <si>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</si>
  <si>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</si>
  <si>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</si>
  <si>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</si>
  <si>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</si>
  <si>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</si>
  <si>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</si>
  <si>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</si>
  <si>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</si>
  <si>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</si>
  <si>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</si>
  <si>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</si>
  <si>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</si>
  <si>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</si>
  <si>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</si>
  <si>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</si>
  <si>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</si>
  <si>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</si>
  <si>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</si>
  <si>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</si>
  <si>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</si>
  <si>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</si>
  <si>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</si>
  <si>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</si>
  <si>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</si>
  <si>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</si>
  <si>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</si>
  <si>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</si>
  <si>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</si>
  <si>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</si>
  <si>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</si>
  <si>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</si>
  <si>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</si>
  <si>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</si>
  <si>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</si>
  <si>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</si>
  <si>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</si>
  <si>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</si>
  <si>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</si>
  <si>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</si>
  <si>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</si>
  <si>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</si>
  <si>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</si>
  <si>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</si>
  <si>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</si>
  <si>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</si>
  <si>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</si>
  <si>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</si>
  <si>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</si>
  <si>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</si>
  <si>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</si>
  <si>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</si>
  <si>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</si>
  <si>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</si>
  <si>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</si>
  <si>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</si>
  <si>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</si>
  <si>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</si>
  <si>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</si>
  <si>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</si>
  <si>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</si>
  <si>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</si>
  <si>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</si>
  <si>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</si>
  <si>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</si>
  <si>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</si>
  <si>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</si>
  <si>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</si>
  <si>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</si>
  <si>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</si>
  <si>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</si>
  <si>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</si>
  <si>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</si>
  <si>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</si>
  <si>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</si>
  <si>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</si>
  <si>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</si>
  <si>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</si>
  <si>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</si>
  <si>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</si>
  <si>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</si>
  <si>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</si>
  <si>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</si>
  <si>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</si>
  <si>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</si>
  <si>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</si>
  <si>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</si>
  <si>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</si>
  <si>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</si>
  <si>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</si>
  <si>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</si>
  <si>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</si>
  <si>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</si>
  <si>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</si>
  <si>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</si>
  <si>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</si>
  <si>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</si>
  <si>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</si>
  <si>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</si>
  <si>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</si>
  <si>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</si>
  <si>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</si>
  <si>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</si>
  <si>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</si>
  <si>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</si>
  <si>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</si>
  <si>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</si>
  <si>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</si>
  <si>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</si>
  <si>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</si>
  <si>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</si>
  <si>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</si>
  <si>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</si>
  <si>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</si>
  <si>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</si>
  <si>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</si>
  <si>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</si>
  <si>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</si>
  <si>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</si>
  <si>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</si>
  <si>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</si>
  <si>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</si>
  <si>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</si>
  <si>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</si>
  <si>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</si>
  <si>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</si>
  <si>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</si>
  <si>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</si>
  <si>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</si>
  <si>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</si>
  <si>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</si>
  <si>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</si>
  <si>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</si>
  <si>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</si>
  <si>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</si>
  <si>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</si>
  <si>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</si>
  <si>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</si>
  <si>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</si>
  <si>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</si>
  <si>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</si>
  <si>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</si>
  <si>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</si>
  <si>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</si>
  <si>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</si>
  <si>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</si>
  <si>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</si>
  <si>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</si>
  <si>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</si>
  <si>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</si>
  <si>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</si>
  <si>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</si>
  <si>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</si>
  <si>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</si>
  <si>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</si>
  <si>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</si>
  <si>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</si>
  <si>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</si>
  <si>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</si>
  <si>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</si>
  <si>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</si>
  <si>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</si>
  <si>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</si>
  <si>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</si>
  <si>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</si>
  <si>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</si>
  <si>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</si>
  <si>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</si>
  <si>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</si>
  <si>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</si>
  <si>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</si>
  <si>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</si>
  <si>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</si>
  <si>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</si>
  <si>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</si>
  <si>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</si>
  <si>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</si>
  <si>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</si>
  <si>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</si>
  <si>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</si>
  <si>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</si>
  <si>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</si>
  <si>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</si>
  <si>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</si>
  <si>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</si>
  <si>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</si>
  <si>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</si>
  <si>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</si>
  <si>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</si>
  <si>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</si>
  <si>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</si>
  <si>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</si>
  <si>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</si>
  <si>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</si>
  <si>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</si>
  <si>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</si>
  <si>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</si>
  <si>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</si>
  <si>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</si>
  <si>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</si>
  <si>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</si>
  <si>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</si>
  <si>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</si>
  <si>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</si>
  <si>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</si>
  <si>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</si>
  <si>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</si>
  <si>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</si>
  <si>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</si>
  <si>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</si>
  <si>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</si>
  <si>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</si>
  <si>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</si>
  <si>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</si>
  <si>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</si>
  <si>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</si>
  <si>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</si>
  <si>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</si>
  <si>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</si>
  <si>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</si>
  <si>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</si>
  <si>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</si>
  <si>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</si>
  <si>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</si>
  <si>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</si>
  <si>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</si>
  <si>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</si>
  <si>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</si>
  <si>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</si>
  <si>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</si>
  <si>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</si>
  <si>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</si>
  <si>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</si>
  <si>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</si>
  <si>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</si>
  <si>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</si>
  <si>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</si>
  <si>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</si>
  <si>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</si>
  <si>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</si>
  <si>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</si>
  <si>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</si>
  <si>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</si>
  <si>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</si>
  <si>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</si>
  <si>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</si>
  <si>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</si>
  <si>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</si>
  <si>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</si>
  <si>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</si>
  <si>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</si>
  <si>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</si>
  <si>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</si>
  <si>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</si>
  <si>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</si>
  <si>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</si>
  <si>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</si>
  <si>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</si>
  <si>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</si>
  <si>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</si>
  <si>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</si>
  <si>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</si>
  <si>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</si>
  <si>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</si>
  <si>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</si>
  <si>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</si>
  <si>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</si>
  <si>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</si>
  <si>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</si>
  <si>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</si>
  <si>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</si>
  <si>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</si>
  <si>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</si>
  <si>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</si>
  <si>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</si>
  <si>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</si>
  <si>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</si>
  <si>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</si>
  <si>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</si>
  <si>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</si>
  <si>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</si>
  <si>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</si>
  <si>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</si>
  <si>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</si>
  <si>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</si>
  <si>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</si>
  <si>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</si>
  <si>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</si>
  <si>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</si>
  <si>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</si>
  <si>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</si>
  <si>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</si>
  <si>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</si>
  <si>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</si>
  <si>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</si>
  <si>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</si>
  <si>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</si>
  <si>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</si>
  <si>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</si>
  <si>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</si>
  <si>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</si>
  <si>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</si>
  <si>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</si>
  <si>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</si>
  <si>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</si>
  <si>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</si>
  <si>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</si>
  <si>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</si>
  <si>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</si>
  <si>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</si>
  <si>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</si>
  <si>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</si>
  <si>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</si>
  <si>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</si>
  <si>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</si>
  <si>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</si>
  <si>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</si>
  <si>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</si>
  <si>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</si>
  <si>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</si>
  <si>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</si>
  <si>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</si>
  <si>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</si>
  <si>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</si>
  <si>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</si>
  <si>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</si>
  <si>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</si>
  <si>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</si>
  <si>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</si>
  <si>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</si>
  <si>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</si>
  <si>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</si>
  <si>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</si>
  <si>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</si>
  <si>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</si>
  <si>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</si>
  <si>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</si>
  <si>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</si>
  <si>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</si>
  <si>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</si>
  <si>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</si>
  <si>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</si>
  <si>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</si>
  <si>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</si>
  <si>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</si>
  <si>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</si>
  <si>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</si>
  <si>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</si>
  <si>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</si>
  <si>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</si>
  <si>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</si>
  <si>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</si>
  <si>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</si>
  <si>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</si>
  <si>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</si>
  <si>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</si>
  <si>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</si>
  <si>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</si>
  <si>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</si>
  <si>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</si>
  <si>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</si>
  <si>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</si>
  <si>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</si>
  <si>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</si>
  <si>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</si>
  <si>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</si>
  <si>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</si>
  <si>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</si>
  <si>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</si>
  <si>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</si>
  <si>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</si>
  <si>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</si>
  <si>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</si>
  <si>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</si>
  <si>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</si>
  <si>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</si>
  <si>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</si>
  <si>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</si>
  <si>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</si>
  <si>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</si>
  <si>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</si>
  <si>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</si>
  <si>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</si>
  <si>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</si>
  <si>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</si>
  <si>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</si>
  <si>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</si>
  <si>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</si>
  <si>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</si>
  <si>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</si>
  <si>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</si>
  <si>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</si>
  <si>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</si>
  <si>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</si>
  <si>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</si>
  <si>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</si>
  <si>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</si>
  <si>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</si>
  <si>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</si>
  <si>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</si>
  <si>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</si>
  <si>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</si>
  <si>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</si>
  <si>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</si>
  <si>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</si>
  <si>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</si>
  <si>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</si>
  <si>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</si>
  <si>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</si>
  <si>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</si>
  <si>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</si>
  <si>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</si>
  <si>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</si>
  <si>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</si>
  <si>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</si>
  <si>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</si>
  <si>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</si>
  <si>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</si>
  <si>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</si>
  <si>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</si>
  <si>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</si>
  <si>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</si>
  <si>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</si>
  <si>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</si>
  <si>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</si>
  <si>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</si>
  <si>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</si>
  <si>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</si>
  <si>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</si>
  <si>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</si>
  <si>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</si>
  <si>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</si>
  <si>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</si>
  <si>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</si>
  <si>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</si>
  <si>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</si>
  <si>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</si>
  <si>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</si>
  <si>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</si>
  <si>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</si>
  <si>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</si>
  <si>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</si>
  <si>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</si>
  <si>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</si>
  <si>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</si>
  <si>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</si>
  <si>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</si>
  <si>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</si>
  <si>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</si>
  <si>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</si>
  <si>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</si>
  <si>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</si>
  <si>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</si>
  <si>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</si>
  <si>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</si>
  <si>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</si>
  <si>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</si>
  <si>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</si>
  <si>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</si>
  <si>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</si>
  <si>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</si>
  <si>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</si>
  <si>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</si>
  <si>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</si>
  <si>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</si>
  <si>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</si>
  <si>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</si>
  <si>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</si>
  <si>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</si>
  <si>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</si>
  <si>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</si>
  <si>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</si>
  <si>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</si>
  <si>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</si>
  <si>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</si>
  <si>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</si>
  <si>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</si>
  <si>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</si>
  <si>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</si>
  <si>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</si>
  <si>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</si>
  <si>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</si>
  <si>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</si>
  <si>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</si>
  <si>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</si>
  <si>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</si>
  <si>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</si>
  <si>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</si>
  <si>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</si>
  <si>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</si>
  <si>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</si>
  <si>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</si>
  <si>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</si>
  <si>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</si>
  <si>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</si>
  <si>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</si>
  <si>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</si>
  <si>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</si>
  <si>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</si>
  <si>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</si>
  <si>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</si>
  <si>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</si>
  <si>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</si>
  <si>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</si>
  <si>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</si>
  <si>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</si>
  <si>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</si>
  <si>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</si>
  <si>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</si>
  <si>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</si>
  <si>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</si>
  <si>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</si>
  <si>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</si>
  <si>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</si>
  <si>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</si>
  <si>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</si>
  <si>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</si>
  <si>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</si>
  <si>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</si>
  <si>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</si>
  <si>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</si>
  <si>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</si>
  <si>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</si>
  <si>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</si>
  <si>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</si>
  <si>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</si>
  <si>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</si>
  <si>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</si>
  <si>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</si>
  <si>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</si>
  <si>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</si>
  <si>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</si>
  <si>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</si>
  <si>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</si>
  <si>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</si>
  <si>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</si>
  <si>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</si>
  <si>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</si>
  <si>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</si>
  <si>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</si>
  <si>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</si>
  <si>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</si>
  <si>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</si>
  <si>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</si>
  <si>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</si>
  <si>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</si>
  <si>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</si>
  <si>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</si>
  <si>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</si>
  <si>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</si>
  <si>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</si>
  <si>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</si>
  <si>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</si>
  <si>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</si>
  <si>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</si>
  <si>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</si>
  <si>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</si>
  <si>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</si>
  <si>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</si>
  <si>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</si>
  <si>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</si>
  <si>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</si>
  <si>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</si>
  <si>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</si>
  <si>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</si>
  <si>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</si>
  <si>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</si>
  <si>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</si>
  <si>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</si>
  <si>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</si>
  <si>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</si>
  <si>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</si>
  <si>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</si>
  <si>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</si>
  <si>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</si>
  <si>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</si>
  <si>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</si>
  <si>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</si>
  <si>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</si>
  <si>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</si>
  <si>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</si>
  <si>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</si>
  <si>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</si>
  <si>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</si>
  <si>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</si>
  <si>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</si>
  <si>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</si>
  <si>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</si>
  <si>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</si>
  <si>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</si>
  <si>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</si>
  <si>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</si>
  <si>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</si>
  <si>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</si>
  <si>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</si>
  <si>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</si>
  <si>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</si>
  <si>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</si>
  <si>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</si>
  <si>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</si>
  <si>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</si>
  <si>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</si>
  <si>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</si>
  <si>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</si>
  <si>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</si>
  <si>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</si>
  <si>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</si>
  <si>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</si>
  <si>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</si>
  <si>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</si>
  <si>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</si>
  <si>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</si>
  <si>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</si>
  <si>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</si>
  <si>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</si>
  <si>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</si>
  <si>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</si>
  <si>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</si>
  <si>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</si>
  <si>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</si>
  <si>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</si>
  <si>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</si>
  <si>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</si>
  <si>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</si>
  <si>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</si>
  <si>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</si>
  <si>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</si>
  <si>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</si>
  <si>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</si>
  <si>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</si>
  <si>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</si>
  <si>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</si>
  <si>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</si>
  <si>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</si>
  <si>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</si>
  <si>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</si>
  <si>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</si>
  <si>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</si>
  <si>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</si>
  <si>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</si>
  <si>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</si>
  <si>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</si>
  <si>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</si>
  <si>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</si>
  <si>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</si>
  <si>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</si>
  <si>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</si>
  <si>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</si>
  <si>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</si>
  <si>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</si>
  <si>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</si>
  <si>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</si>
  <si>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</si>
  <si>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</si>
  <si>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</si>
  <si>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</si>
  <si>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</si>
  <si>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</si>
  <si>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</si>
  <si>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</si>
  <si>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</si>
  <si>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</si>
  <si>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</si>
  <si>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</si>
  <si>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</si>
  <si>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</si>
  <si>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</si>
  <si>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</si>
  <si>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</si>
  <si>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</si>
  <si>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</si>
  <si>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</si>
  <si>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</si>
  <si>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</si>
  <si>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</si>
  <si>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</si>
  <si>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</si>
  <si>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</si>
  <si>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</si>
  <si>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</si>
  <si>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</si>
  <si>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</si>
  <si>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</si>
  <si>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</si>
  <si>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</si>
  <si>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</si>
  <si>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</si>
  <si>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</si>
  <si>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</si>
  <si>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</si>
  <si>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</si>
  <si>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</si>
  <si>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</si>
  <si>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</si>
  <si>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</si>
  <si>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</si>
  <si>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</si>
  <si>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</si>
  <si>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</si>
  <si>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</si>
  <si>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</si>
  <si>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</si>
  <si>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</si>
  <si>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</si>
  <si>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</si>
  <si>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</si>
  <si>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</si>
  <si>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</si>
  <si>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</si>
  <si>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</si>
  <si>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</si>
  <si>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</si>
  <si>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</si>
  <si>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</si>
  <si>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</si>
  <si>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</si>
  <si>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</si>
  <si>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</si>
  <si>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</si>
  <si>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</si>
  <si>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</si>
  <si>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</si>
  <si>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</si>
  <si>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</si>
  <si>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</si>
  <si>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</si>
  <si>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</si>
  <si>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</si>
  <si>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</si>
  <si>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</si>
  <si>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</si>
  <si>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</si>
  <si>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</si>
  <si>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</si>
  <si>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</si>
  <si>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</si>
  <si>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</si>
  <si>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</si>
  <si>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</si>
  <si>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</si>
  <si>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</si>
  <si>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</si>
  <si>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</si>
  <si>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</si>
  <si>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</si>
  <si>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</si>
  <si>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</si>
  <si>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</si>
  <si>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</si>
  <si>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</si>
  <si>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</si>
  <si>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</si>
  <si>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</si>
  <si>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</si>
  <si>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</si>
  <si>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</si>
  <si>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</si>
  <si>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</si>
  <si>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</si>
  <si>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</si>
  <si>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</si>
  <si>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</si>
  <si>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</si>
  <si>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</si>
  <si>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</si>
  <si>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</si>
  <si>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</si>
  <si>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</si>
  <si>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</si>
  <si>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</si>
  <si>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</si>
  <si>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</si>
  <si>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</si>
  <si>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</si>
  <si>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</si>
  <si>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</si>
  <si>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</si>
  <si>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</si>
  <si>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</si>
  <si>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</si>
  <si>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</si>
  <si>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</si>
  <si>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</si>
  <si>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</si>
  <si>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</si>
  <si>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</si>
  <si>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</si>
  <si>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</si>
  <si>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</si>
  <si>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</si>
  <si>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</si>
  <si>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</si>
  <si>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</si>
  <si>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</si>
  <si>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</si>
  <si>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</si>
  <si>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</si>
  <si>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</si>
  <si>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</si>
  <si>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</si>
  <si>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</si>
  <si>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</si>
  <si>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</si>
  <si>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</si>
  <si>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</si>
  <si>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</si>
  <si>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</si>
  <si>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</si>
  <si>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</si>
  <si>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</si>
  <si>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</si>
  <si>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</si>
  <si>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</si>
  <si>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</si>
  <si>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</si>
  <si>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</si>
  <si>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</si>
  <si>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</si>
  <si>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</si>
  <si>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</si>
  <si>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</si>
  <si>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</si>
  <si>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</si>
  <si>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</si>
  <si>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</si>
  <si>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</si>
  <si>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</si>
  <si>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</si>
  <si>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</si>
  <si>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</si>
  <si>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</si>
  <si>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</si>
  <si>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</si>
  <si>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</si>
  <si>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</si>
  <si>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</si>
  <si>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</si>
  <si>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</si>
  <si>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</si>
  <si>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</si>
  <si>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</si>
  <si>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</si>
  <si>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</si>
  <si>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</si>
  <si>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</si>
  <si>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</si>
  <si>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</si>
  <si>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</si>
  <si>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</si>
  <si>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</si>
  <si>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</si>
  <si>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</si>
  <si>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</si>
  <si>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</si>
  <si>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</si>
  <si>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</si>
  <si>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</si>
  <si>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</si>
  <si>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</si>
  <si>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</si>
  <si>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</si>
  <si>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</si>
  <si>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</si>
  <si>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</si>
  <si>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</si>
  <si>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</si>
  <si>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</si>
  <si>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</si>
  <si>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</si>
  <si>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</si>
  <si>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</si>
  <si>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</si>
  <si>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</si>
  <si>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</si>
  <si>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</si>
  <si>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</si>
  <si>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</si>
  <si>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</si>
  <si>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</si>
  <si>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</si>
  <si>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</si>
  <si>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</si>
  <si>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</si>
  <si>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</si>
  <si>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</si>
  <si>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</si>
  <si>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</si>
  <si>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</si>
  <si>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</si>
  <si>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</si>
  <si>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</si>
  <si>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</si>
  <si>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</si>
  <si>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</si>
  <si>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</si>
  <si>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</si>
  <si>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</si>
  <si>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</si>
  <si>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</si>
  <si>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</si>
  <si>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</si>
  <si>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</si>
  <si>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</si>
  <si>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</si>
  <si>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</si>
  <si>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</si>
  <si>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</si>
  <si>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</si>
  <si>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</si>
  <si>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</si>
  <si>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</si>
  <si>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</si>
  <si>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</si>
  <si>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</si>
  <si>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</si>
  <si>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</si>
  <si>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</si>
  <si>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</si>
  <si>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</si>
  <si>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</si>
  <si>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</si>
  <si>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</si>
  <si>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</si>
  <si>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</si>
  <si>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</si>
  <si>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</si>
  <si>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</si>
  <si>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</si>
  <si>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</si>
  <si>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</si>
  <si>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</si>
  <si>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</si>
  <si>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</si>
  <si>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</si>
  <si>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</si>
  <si>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</si>
  <si>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</si>
  <si>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</si>
  <si>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</si>
  <si>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</si>
  <si>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</si>
  <si>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</si>
  <si>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</si>
  <si>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</si>
  <si>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</si>
  <si>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</si>
  <si>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</si>
  <si>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</si>
  <si>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</si>
  <si>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</si>
  <si>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</si>
  <si>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</si>
  <si>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</si>
  <si>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</si>
  <si>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</si>
  <si>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</si>
  <si>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</si>
  <si>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</si>
  <si>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</si>
  <si>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</si>
  <si>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</si>
  <si>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</si>
  <si>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</si>
  <si>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</si>
  <si>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</si>
  <si>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</si>
  <si>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</si>
  <si>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</si>
  <si>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</si>
  <si>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</si>
  <si>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</si>
  <si>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</si>
  <si>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</si>
  <si>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</si>
  <si>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</si>
  <si>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</si>
  <si>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</si>
  <si>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</si>
  <si>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</si>
  <si>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</si>
  <si>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</si>
  <si>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</si>
  <si>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</si>
  <si>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</si>
  <si>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</si>
  <si>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</si>
  <si>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</si>
  <si>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</si>
  <si>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</si>
  <si>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</si>
  <si>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</si>
  <si>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</si>
  <si>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</si>
  <si>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</si>
  <si>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</si>
  <si>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</si>
  <si>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</si>
  <si>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</si>
  <si>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</si>
  <si>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</si>
  <si>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</si>
  <si>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</si>
  <si>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</si>
  <si>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</si>
  <si>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</si>
  <si>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</si>
  <si>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</si>
  <si>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</si>
  <si>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</si>
  <si>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</si>
  <si>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</si>
  <si>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</si>
  <si>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</si>
  <si>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</si>
  <si>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</si>
  <si>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</si>
  <si>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</si>
  <si>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</si>
  <si>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</si>
  <si>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</si>
  <si>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</si>
  <si>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</si>
  <si>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</si>
  <si>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</si>
  <si>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</si>
  <si>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</si>
  <si>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</si>
  <si>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</si>
  <si>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</si>
  <si>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</si>
  <si>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</si>
  <si>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</si>
  <si>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</si>
  <si>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</si>
  <si>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</si>
  <si>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</si>
  <si>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</si>
  <si>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</si>
  <si>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</si>
  <si>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</si>
  <si>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</si>
  <si>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</si>
  <si>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</si>
  <si>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</si>
  <si>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</si>
  <si>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</si>
  <si>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</si>
  <si>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</si>
  <si>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</si>
  <si>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</si>
  <si>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</si>
  <si>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</si>
  <si>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</si>
  <si>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</si>
  <si>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</si>
  <si>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</si>
  <si>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</si>
  <si>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</si>
  <si>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</si>
  <si>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</si>
  <si>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</si>
  <si>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</si>
  <si>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</si>
  <si>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</si>
  <si>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</si>
  <si>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</si>
  <si>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</si>
  <si>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</si>
  <si>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</si>
  <si>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</si>
  <si>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</si>
  <si>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</si>
  <si>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</si>
  <si>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</si>
  <si>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</si>
  <si>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</si>
  <si>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</si>
  <si>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</si>
  <si>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</si>
  <si>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</si>
  <si>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</si>
  <si>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</si>
  <si>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</si>
  <si>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</si>
  <si>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</si>
  <si>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</si>
  <si>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</si>
  <si>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</si>
  <si>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</si>
  <si>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</si>
  <si>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</si>
  <si>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</si>
  <si>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</si>
  <si>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</si>
  <si>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</si>
  <si>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</si>
  <si>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</si>
  <si>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</si>
  <si>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</si>
  <si>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</si>
  <si>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</si>
  <si>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</si>
  <si>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</si>
  <si>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</si>
  <si>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</si>
  <si>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</si>
  <si>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</si>
  <si>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</si>
  <si>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</si>
  <si>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</si>
  <si>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</si>
  <si>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</si>
  <si>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</si>
  <si>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</si>
  <si>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</si>
  <si>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</si>
  <si>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</si>
  <si>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</si>
  <si>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</si>
  <si>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</si>
  <si>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</si>
  <si>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</si>
  <si>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</si>
  <si>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</si>
  <si>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</si>
  <si>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</si>
  <si>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</si>
  <si>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</si>
  <si>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</si>
  <si>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</si>
  <si>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</si>
  <si>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</si>
  <si>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</si>
  <si>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</si>
  <si>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</si>
  <si>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</si>
  <si>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</si>
  <si>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</si>
  <si>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</si>
  <si>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</si>
  <si>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</si>
  <si>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</si>
  <si>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</si>
  <si>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</si>
  <si>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</si>
  <si>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</si>
  <si>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</si>
  <si>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</si>
  <si>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</si>
  <si>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</si>
  <si>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</si>
  <si>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</si>
  <si>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</si>
  <si>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</si>
  <si>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</si>
  <si>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</si>
  <si>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</si>
  <si>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</si>
  <si>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</si>
  <si>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</si>
  <si>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</si>
  <si>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</si>
  <si>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</si>
  <si>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</si>
  <si>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</si>
  <si>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</si>
  <si>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</si>
  <si>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</si>
  <si>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</si>
  <si>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</si>
  <si>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</si>
  <si>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</si>
  <si>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</si>
  <si>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</si>
  <si>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</si>
  <si>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</si>
  <si>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</si>
  <si>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</si>
  <si>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</si>
  <si>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</si>
  <si>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</si>
  <si>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</si>
  <si>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</si>
  <si>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</si>
  <si>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</si>
  <si>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</si>
  <si>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</si>
  <si>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</si>
  <si>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</si>
  <si>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</si>
  <si>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</si>
  <si>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</si>
  <si>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</si>
  <si>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</si>
  <si>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</si>
  <si>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</si>
  <si>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</si>
  <si>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</si>
  <si>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</si>
  <si>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</si>
  <si>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</si>
  <si>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</si>
  <si>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</si>
  <si>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</si>
  <si>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</si>
  <si>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</si>
  <si>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</si>
  <si>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</si>
  <si>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</si>
  <si>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</si>
  <si>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</si>
  <si>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</si>
  <si>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</si>
  <si>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</si>
  <si>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</si>
  <si>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</si>
  <si>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</si>
  <si>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</si>
  <si>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</si>
  <si>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</si>
  <si>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</si>
  <si>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</si>
  <si>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</si>
  <si>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</si>
  <si>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</si>
  <si>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</si>
  <si>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</si>
  <si>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</si>
  <si>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</si>
  <si>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</si>
  <si>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</si>
  <si>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</si>
  <si>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</si>
  <si>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</si>
  <si>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</si>
  <si>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</si>
  <si>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</si>
  <si>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</si>
  <si>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</si>
  <si>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</si>
  <si>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</si>
  <si>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</si>
  <si>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</si>
  <si>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</si>
  <si>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</si>
  <si>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</si>
  <si>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</si>
  <si>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</si>
  <si>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</si>
  <si>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</si>
  <si>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</si>
  <si>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</si>
  <si>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</si>
  <si>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</si>
  <si>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</si>
  <si>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</si>
  <si>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</si>
  <si>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</si>
  <si>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</si>
  <si>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</si>
  <si>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</si>
  <si>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</si>
  <si>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</si>
  <si>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</si>
  <si>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</si>
  <si>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</si>
  <si>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</si>
  <si>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</si>
  <si>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</si>
  <si>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</si>
  <si>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</si>
  <si>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</si>
  <si>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</si>
  <si>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</si>
  <si>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</si>
  <si>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</si>
  <si>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</si>
  <si>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</si>
  <si>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</si>
  <si>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</si>
  <si>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</si>
  <si>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</si>
  <si>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</si>
  <si>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</si>
  <si>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</si>
  <si>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</si>
  <si>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</si>
  <si>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</si>
  <si>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</si>
  <si>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</si>
  <si>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</si>
  <si>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</si>
  <si>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</si>
  <si>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</si>
  <si>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</si>
  <si>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</si>
  <si>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</si>
  <si>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</si>
  <si>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</si>
  <si>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</si>
  <si>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</si>
  <si>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</si>
  <si>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</si>
  <si>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</si>
  <si>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</si>
  <si>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</si>
  <si>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</si>
  <si>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</si>
  <si>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</si>
  <si>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</si>
  <si>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</si>
  <si>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</si>
  <si>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</si>
  <si>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</si>
  <si>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</si>
  <si>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</si>
  <si>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</si>
  <si>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</si>
  <si>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</si>
  <si>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</si>
  <si>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</si>
  <si>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</si>
  <si>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</si>
  <si>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</si>
  <si>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</si>
  <si>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</si>
  <si>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</si>
  <si>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</si>
  <si>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</si>
  <si>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</si>
  <si>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</si>
  <si>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</si>
  <si>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</si>
  <si>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</si>
  <si>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</si>
  <si>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</si>
  <si>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</si>
  <si>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</si>
  <si>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</si>
  <si>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</si>
  <si>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</si>
  <si>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</si>
  <si>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</si>
  <si>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</si>
  <si>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</si>
  <si>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</si>
  <si>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</si>
  <si>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</si>
  <si>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</si>
  <si>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</si>
  <si>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</si>
  <si>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</si>
  <si>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</si>
  <si>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</si>
  <si>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</si>
  <si>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</si>
  <si>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</si>
  <si>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</si>
  <si>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</si>
  <si>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</si>
  <si>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</si>
  <si>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</si>
  <si>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</si>
  <si>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</si>
  <si>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</si>
  <si>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</si>
  <si>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</si>
  <si>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</si>
  <si>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</si>
  <si>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</si>
  <si>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</si>
  <si>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</si>
  <si>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</si>
  <si>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</si>
  <si>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</si>
  <si>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</si>
  <si>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</si>
  <si>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</si>
  <si>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</si>
  <si>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</si>
  <si>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</si>
  <si>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</si>
  <si>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</si>
  <si>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</si>
  <si>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</si>
  <si>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</si>
  <si>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</si>
  <si>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</si>
  <si>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</si>
  <si>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</si>
  <si>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</si>
  <si>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</si>
  <si>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</si>
  <si>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</si>
  <si>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</si>
  <si>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</si>
  <si>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</si>
  <si>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</si>
  <si>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</si>
  <si>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</si>
  <si>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</si>
  <si>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</si>
  <si>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</si>
  <si>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</si>
  <si>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</si>
  <si>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</si>
  <si>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</si>
  <si>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</si>
  <si>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</si>
  <si>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</si>
  <si>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</si>
  <si>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</si>
  <si>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</si>
  <si>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</si>
  <si>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</si>
  <si>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</si>
  <si>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</si>
  <si>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</si>
  <si>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</si>
  <si>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</si>
  <si>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</si>
  <si>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</si>
  <si>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</si>
  <si>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</si>
  <si>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</si>
  <si>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</si>
  <si>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</si>
  <si>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</si>
  <si>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</si>
  <si>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</si>
  <si>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</si>
  <si>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</si>
  <si>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</si>
  <si>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</si>
  <si>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</si>
  <si>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</si>
  <si>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</si>
  <si>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</si>
  <si>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</si>
  <si>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</si>
  <si>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</si>
  <si>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</si>
  <si>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</si>
  <si>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</si>
  <si>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</si>
  <si>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</si>
  <si>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</si>
  <si>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</si>
  <si>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</si>
  <si>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</si>
  <si>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</si>
  <si>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</si>
  <si>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</si>
  <si>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</si>
  <si>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</si>
  <si>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</si>
  <si>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</si>
  <si>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</si>
  <si>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</si>
  <si>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</si>
  <si>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</si>
  <si>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</si>
  <si>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</si>
  <si>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</si>
  <si>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</si>
  <si>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</si>
  <si>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</si>
  <si>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</si>
  <si>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</si>
  <si>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</si>
  <si>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</si>
  <si>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</si>
  <si>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</si>
  <si>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</si>
  <si>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</si>
  <si>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</si>
  <si>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</si>
  <si>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</si>
  <si>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</si>
  <si>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</si>
  <si>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</si>
  <si>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</si>
  <si>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</si>
  <si>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</si>
  <si>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</si>
  <si>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</si>
  <si>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</si>
  <si>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</si>
  <si>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</si>
  <si>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</si>
  <si>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</si>
  <si>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</si>
  <si>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</si>
  <si>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</si>
  <si>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</si>
  <si>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</si>
  <si>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</si>
  <si>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</si>
  <si>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</si>
  <si>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</si>
  <si>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</si>
  <si>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</si>
  <si>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</si>
  <si>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</si>
  <si>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</si>
  <si>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</si>
  <si>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</si>
  <si>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</si>
  <si>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</si>
  <si>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</si>
  <si>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</si>
  <si>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</si>
  <si>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</si>
  <si>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</si>
  <si>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</si>
  <si>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</si>
  <si>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</si>
  <si>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</si>
  <si>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</si>
  <si>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</si>
  <si>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</si>
  <si>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</si>
  <si>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</si>
  <si>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</si>
  <si>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</si>
  <si>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</si>
  <si>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</si>
  <si>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</si>
  <si>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</si>
  <si>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</si>
  <si>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</si>
  <si>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</si>
  <si>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</si>
  <si>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</si>
  <si>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</si>
  <si>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</si>
  <si>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</si>
  <si>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</si>
  <si>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</si>
  <si>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</si>
  <si>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</si>
  <si>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</si>
  <si>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</si>
  <si>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</si>
  <si>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</si>
  <si>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</si>
  <si>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</si>
  <si>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</si>
  <si>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</si>
  <si>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</si>
  <si>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</si>
  <si>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</si>
  <si>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</si>
  <si>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</si>
  <si>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</si>
  <si>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</si>
  <si>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</si>
  <si>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</si>
  <si>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</si>
  <si>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</si>
  <si>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</si>
  <si>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</si>
  <si>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</si>
  <si>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</si>
  <si>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</si>
  <si>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</si>
  <si>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</si>
  <si>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</si>
  <si>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</si>
  <si>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</si>
  <si>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</si>
  <si>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</si>
  <si>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</si>
  <si>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</si>
  <si>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</si>
  <si>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</si>
  <si>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</si>
  <si>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</si>
  <si>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</si>
  <si>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</si>
  <si>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</si>
  <si>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</si>
  <si>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</si>
  <si>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</si>
  <si>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</si>
  <si>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</si>
  <si>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</si>
  <si>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</si>
  <si>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</si>
  <si>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</si>
  <si>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</si>
  <si>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</si>
  <si>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</si>
  <si>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</si>
  <si>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</si>
  <si>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</si>
  <si>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</si>
  <si>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</si>
  <si>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</si>
  <si>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</si>
  <si>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</si>
  <si>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</si>
  <si>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</si>
  <si>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</si>
  <si>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</si>
  <si>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</si>
  <si>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</si>
  <si>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</si>
  <si>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</si>
  <si>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</si>
  <si>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</si>
  <si>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</si>
  <si>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</si>
  <si>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</si>
  <si>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</si>
  <si>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</si>
  <si>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</si>
  <si>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</si>
  <si>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</si>
  <si>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</si>
  <si>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</si>
  <si>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</si>
  <si>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</si>
  <si>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</si>
  <si>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</si>
  <si>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</si>
  <si>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</si>
  <si>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</si>
  <si>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</si>
  <si>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</si>
  <si>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</si>
  <si>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</si>
  <si>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</si>
  <si>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</si>
  <si>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</si>
  <si>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</si>
  <si>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</si>
  <si>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</si>
  <si>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</si>
  <si>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</si>
  <si>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</si>
  <si>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</si>
  <si>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</si>
  <si>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</si>
  <si>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</si>
  <si>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</si>
  <si>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</si>
  <si>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</si>
  <si>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</si>
  <si>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</si>
  <si>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</si>
  <si>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</si>
  <si>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</si>
  <si>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</si>
  <si>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</si>
  <si>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</si>
  <si>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</si>
  <si>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</si>
  <si>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</si>
  <si>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</si>
  <si>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</si>
  <si>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</si>
  <si>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</si>
  <si>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</si>
  <si>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</si>
  <si>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</si>
  <si>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</si>
  <si>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</si>
  <si>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</si>
  <si>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</si>
  <si>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</si>
  <si>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</si>
  <si>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</si>
  <si>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</si>
  <si>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</si>
  <si>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</si>
  <si>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</si>
  <si>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</si>
  <si>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</si>
  <si>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</si>
  <si>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</si>
  <si>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</si>
  <si>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</si>
  <si>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</si>
  <si>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</si>
  <si>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</si>
  <si>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</si>
  <si>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</si>
  <si>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</si>
  <si>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</si>
  <si>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</si>
  <si>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</si>
  <si>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</si>
  <si>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</si>
  <si>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</si>
  <si>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</si>
  <si>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</si>
  <si>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</si>
  <si>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</si>
  <si>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</si>
  <si>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</si>
  <si>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</si>
  <si>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</si>
  <si>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</si>
  <si>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</si>
  <si>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</si>
  <si>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</si>
  <si>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</si>
  <si>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</si>
  <si>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</si>
  <si>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</si>
  <si>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</si>
  <si>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</si>
  <si>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</si>
  <si>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</si>
  <si>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</si>
  <si>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</si>
  <si>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</si>
  <si>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</si>
  <si>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</si>
  <si>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</si>
  <si>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</si>
  <si>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</si>
  <si>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</si>
  <si>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</si>
  <si>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</si>
  <si>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</si>
  <si>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</si>
  <si>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</si>
  <si>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</si>
  <si>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</si>
  <si>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</si>
  <si>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</si>
  <si>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</si>
  <si>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</si>
  <si>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</si>
  <si>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</si>
  <si>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</si>
  <si>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</si>
  <si>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</si>
  <si>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</si>
  <si>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</si>
  <si>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</si>
  <si>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</si>
  <si>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</si>
  <si>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</si>
  <si>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</si>
  <si>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</si>
  <si>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</si>
  <si>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</si>
  <si>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</si>
  <si>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</si>
  <si>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</si>
  <si>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</si>
  <si>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</si>
  <si>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</si>
  <si>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</si>
  <si>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</si>
  <si>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</si>
  <si>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</si>
  <si>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</si>
  <si>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</si>
  <si>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</si>
  <si>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</si>
  <si>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</si>
  <si>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</si>
  <si>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</si>
  <si>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</si>
  <si>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</si>
  <si>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</si>
  <si>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</si>
  <si>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</si>
  <si>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</si>
  <si>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</si>
  <si>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</si>
  <si>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</si>
  <si>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</si>
  <si>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</si>
  <si>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</si>
  <si>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</si>
  <si>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</si>
  <si>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</si>
  <si>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</si>
  <si>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</si>
  <si>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</si>
  <si>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</si>
  <si>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</si>
  <si>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</si>
  <si>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</si>
  <si>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</si>
  <si>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</si>
  <si>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</si>
  <si>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</si>
  <si>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</si>
  <si>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</si>
  <si>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</si>
  <si>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</si>
  <si>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</si>
  <si>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</si>
  <si>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</si>
  <si>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</si>
  <si>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</si>
  <si>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</si>
  <si>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</si>
  <si>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</si>
  <si>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</si>
  <si>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</si>
  <si>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</si>
  <si>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</si>
  <si>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</si>
  <si>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</si>
  <si>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</si>
  <si>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</si>
  <si>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</si>
  <si>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</si>
  <si>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</si>
  <si>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</si>
  <si>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</si>
  <si>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</si>
  <si>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</si>
  <si>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</si>
  <si>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</si>
  <si>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</si>
  <si>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</si>
  <si>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</si>
  <si>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</si>
  <si>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</si>
  <si>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</si>
  <si>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</si>
  <si>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</si>
  <si>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</si>
  <si>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</si>
  <si>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</si>
  <si>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</si>
  <si>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</si>
  <si>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</si>
  <si>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</si>
  <si>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</si>
  <si>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</si>
  <si>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</si>
  <si>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</si>
  <si>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</si>
  <si>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</si>
  <si>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</si>
  <si>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</si>
  <si>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</si>
  <si>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</si>
  <si>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</si>
  <si>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</si>
  <si>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</si>
  <si>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</si>
  <si>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</si>
  <si>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</si>
  <si>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</si>
  <si>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</si>
  <si>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</si>
  <si>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</si>
  <si>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</si>
  <si>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</si>
  <si>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</si>
  <si>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</si>
  <si>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</si>
  <si>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</si>
  <si>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</si>
  <si>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</si>
  <si>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</si>
  <si>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</si>
  <si>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</si>
  <si>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</si>
  <si>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</si>
  <si>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</si>
  <si>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</si>
  <si>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</si>
  <si>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</si>
  <si>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</si>
  <si>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</si>
  <si>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</si>
  <si>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</si>
  <si>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</si>
  <si>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</si>
  <si>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</si>
  <si>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</si>
  <si>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</si>
  <si>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</si>
  <si>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</si>
  <si>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</si>
  <si>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</si>
  <si>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</si>
  <si>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</si>
  <si>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</si>
  <si>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</si>
  <si>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</si>
  <si>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</si>
  <si>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</si>
  <si>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</si>
  <si>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</si>
  <si>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</si>
  <si>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</si>
  <si>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</si>
  <si>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</si>
  <si>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</si>
  <si>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</si>
  <si>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</si>
  <si>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</si>
  <si>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</si>
  <si>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</si>
  <si>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</si>
  <si>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</si>
  <si>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</si>
  <si>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</si>
  <si>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</si>
  <si>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</si>
  <si>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</si>
  <si>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</si>
  <si>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</si>
  <si>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</si>
  <si>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</si>
  <si>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</si>
  <si>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</si>
  <si>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</si>
  <si>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</si>
  <si>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</si>
  <si>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</si>
  <si>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</si>
  <si>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</si>
  <si>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</si>
  <si>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</si>
  <si>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</si>
  <si>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</si>
  <si>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</si>
  <si>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</si>
  <si>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</si>
  <si>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</si>
  <si>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</si>
  <si>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</si>
  <si>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</si>
  <si>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</si>
  <si>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</si>
  <si>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</si>
  <si>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</si>
  <si>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</si>
  <si>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</si>
  <si>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</si>
  <si>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</si>
  <si>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</si>
  <si>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</si>
  <si>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</si>
  <si>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</si>
  <si>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</si>
  <si>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</si>
  <si>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</si>
  <si>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</si>
  <si>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</si>
  <si>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</si>
  <si>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</si>
  <si>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</si>
  <si>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</si>
  <si>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</si>
  <si>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</si>
  <si>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</si>
  <si>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</si>
  <si>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</si>
  <si>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</si>
  <si>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</si>
  <si>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</si>
  <si>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</si>
  <si>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</si>
  <si>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</si>
  <si>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</si>
  <si>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</si>
  <si>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</si>
  <si>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</si>
  <si>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</si>
  <si>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</si>
  <si>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</si>
  <si>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</si>
  <si>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</si>
  <si>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</si>
  <si>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</si>
  <si>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</si>
  <si>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</si>
  <si>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</si>
  <si>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</si>
  <si>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</si>
  <si>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</si>
  <si>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</si>
  <si>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</si>
  <si>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</si>
  <si>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</si>
  <si>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</si>
  <si>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</si>
  <si>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</si>
  <si>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</si>
  <si>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</si>
  <si>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</si>
  <si>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</si>
  <si>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</si>
  <si>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</si>
  <si>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</si>
  <si>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</si>
  <si>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</si>
  <si>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</si>
  <si>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</si>
  <si>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</si>
  <si>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</si>
  <si>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</si>
  <si>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</si>
  <si>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</si>
  <si>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</si>
  <si>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</si>
  <si>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</si>
  <si>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</si>
  <si>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</si>
  <si>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</si>
  <si>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</si>
  <si>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</si>
  <si>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</si>
  <si>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</si>
  <si>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</si>
  <si>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</si>
  <si>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</si>
  <si>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</si>
  <si>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</si>
  <si>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</si>
  <si>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</si>
  <si>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</si>
  <si>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</si>
  <si>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</si>
  <si>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</si>
  <si>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</si>
  <si>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</si>
  <si>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</si>
  <si>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</si>
  <si>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</si>
  <si>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</si>
  <si>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</si>
  <si>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</si>
  <si>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</si>
  <si>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</si>
  <si>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</si>
  <si>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</si>
  <si>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</si>
  <si>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</si>
  <si>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</si>
  <si>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</si>
  <si>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</si>
  <si>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</si>
  <si>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</si>
  <si>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</si>
  <si>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</si>
  <si>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</si>
  <si>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</si>
  <si>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</si>
  <si>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</si>
  <si>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</si>
  <si>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</si>
  <si>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</si>
  <si>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</si>
  <si>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</si>
  <si>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</si>
  <si>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</si>
  <si>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</si>
  <si>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</si>
  <si>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</si>
  <si>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</si>
  <si>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</si>
  <si>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</si>
  <si>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</si>
  <si>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</si>
  <si>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</si>
  <si>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</si>
  <si>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</si>
  <si>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</si>
  <si>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</si>
  <si>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</si>
  <si>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</si>
  <si>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</si>
  <si>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</si>
  <si>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</si>
  <si>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</si>
  <si>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</si>
  <si>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</si>
  <si>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</si>
  <si>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</si>
  <si>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</si>
  <si>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</si>
  <si>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</si>
  <si>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</si>
  <si>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</si>
  <si>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</si>
  <si>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</si>
  <si>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</si>
  <si>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</si>
  <si>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</si>
  <si>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</si>
  <si>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</si>
  <si>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</si>
  <si>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</si>
  <si>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</si>
  <si>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</si>
  <si>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</si>
  <si>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</si>
  <si>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</si>
  <si>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</si>
  <si>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</si>
  <si>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</si>
  <si>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</si>
  <si>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</si>
  <si>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</si>
  <si>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</si>
  <si>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</si>
  <si>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</si>
  <si>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</si>
  <si>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</si>
  <si>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</si>
  <si>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</si>
  <si>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</si>
  <si>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</si>
  <si>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</si>
  <si>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</si>
  <si>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</si>
  <si>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</si>
  <si>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</si>
  <si>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</si>
  <si>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</si>
  <si>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</si>
  <si>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</si>
  <si>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</si>
  <si>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</si>
  <si>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</si>
  <si>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</si>
  <si>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</si>
  <si>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</si>
  <si>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</si>
  <si>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</si>
  <si>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</si>
  <si>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</si>
  <si>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</si>
  <si>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</si>
  <si>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</si>
  <si>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</si>
  <si>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</si>
  <si>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</si>
  <si>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</si>
  <si>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</si>
  <si>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</si>
  <si>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</si>
  <si>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</si>
  <si>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</si>
  <si>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</si>
  <si>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</si>
  <si>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</si>
  <si>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</si>
  <si>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</si>
  <si>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</si>
  <si>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</si>
  <si>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</si>
  <si>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</si>
  <si>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</si>
  <si>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</si>
  <si>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</si>
  <si>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</si>
  <si>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</si>
  <si>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</si>
  <si>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</si>
  <si>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</si>
  <si>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</si>
  <si>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</si>
  <si>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</si>
  <si>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</si>
  <si>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</si>
  <si>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</si>
  <si>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</si>
  <si>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</si>
  <si>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</si>
  <si>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</si>
  <si>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</si>
  <si>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</si>
  <si>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</si>
  <si>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</si>
  <si>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</si>
  <si>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</si>
  <si>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</si>
  <si>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</si>
  <si>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</si>
  <si>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</si>
  <si>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</si>
  <si>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</si>
  <si>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</si>
  <si>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</si>
  <si>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</si>
  <si>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</si>
  <si>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</si>
  <si>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</si>
  <si>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</si>
  <si>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</si>
  <si>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</si>
  <si>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</si>
  <si>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</si>
  <si>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</si>
  <si>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</si>
  <si>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</si>
  <si>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</si>
  <si>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</si>
  <si>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</si>
  <si>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</si>
  <si>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</si>
  <si>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</si>
  <si>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</si>
  <si>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</si>
  <si>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</si>
  <si>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</si>
  <si>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</si>
  <si>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</si>
  <si>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</si>
  <si>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</si>
  <si>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</si>
  <si>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</si>
  <si>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</si>
  <si>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</si>
  <si>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</si>
  <si>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</si>
  <si>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</si>
  <si>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</si>
  <si>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</si>
  <si>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</si>
  <si>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</si>
  <si>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</si>
  <si>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</si>
  <si>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</si>
  <si>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</si>
  <si>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</si>
  <si>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</si>
  <si>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</si>
  <si>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</si>
  <si>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</si>
  <si>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</si>
  <si>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</si>
  <si>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</si>
  <si>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</si>
  <si>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</si>
  <si>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</si>
  <si>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</si>
  <si>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</si>
  <si>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</si>
  <si>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</si>
  <si>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</si>
  <si>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</si>
  <si>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</si>
  <si>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</si>
  <si>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</si>
  <si>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</si>
  <si>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</si>
  <si>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</si>
  <si>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</si>
  <si>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</si>
  <si>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</si>
  <si>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</si>
  <si>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</si>
  <si>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</si>
  <si>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</si>
  <si>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</si>
  <si>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</si>
  <si>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</si>
  <si>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</si>
  <si>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</si>
  <si>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</si>
  <si>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</si>
  <si>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</si>
  <si>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</si>
  <si>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</si>
  <si>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</si>
  <si>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</si>
  <si>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</si>
  <si>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</si>
  <si>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</si>
  <si>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</si>
  <si>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</si>
  <si>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</si>
  <si>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</si>
  <si>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</si>
  <si>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</si>
  <si>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</si>
  <si>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</si>
  <si>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</si>
  <si>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</si>
  <si>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</si>
  <si>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</si>
  <si>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</si>
  <si>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</si>
  <si>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</si>
  <si>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</si>
  <si>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</si>
  <si>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</si>
  <si>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</si>
  <si>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</si>
  <si>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</si>
  <si>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</si>
  <si>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</si>
  <si>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</si>
  <si>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</si>
  <si>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</si>
  <si>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</si>
  <si>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</si>
  <si>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</si>
  <si>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</si>
  <si>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</si>
  <si>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</si>
  <si>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</si>
  <si>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</si>
  <si>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</si>
  <si>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</si>
  <si>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</si>
  <si>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</si>
  <si>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</si>
  <si>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</si>
  <si>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</si>
  <si>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</si>
  <si>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</si>
  <si>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</si>
  <si>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</si>
  <si>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</si>
  <si>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</si>
  <si>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</si>
  <si>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</si>
  <si>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</si>
  <si>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</si>
  <si>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</si>
  <si>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</si>
  <si>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</si>
  <si>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</si>
  <si>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</si>
  <si>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</si>
  <si>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</si>
  <si>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</si>
  <si>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</si>
  <si>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</si>
  <si>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</si>
  <si>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</si>
  <si>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</si>
  <si>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</si>
  <si>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</si>
  <si>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</si>
  <si>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</si>
  <si>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</si>
  <si>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</si>
  <si>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</si>
  <si>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</si>
  <si>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</si>
  <si>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</si>
  <si>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</si>
  <si>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</si>
  <si>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</si>
  <si>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</si>
  <si>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</si>
  <si>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</si>
  <si>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</si>
  <si>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</si>
  <si>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</si>
  <si>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</si>
  <si>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</si>
  <si>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</si>
  <si>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</si>
  <si>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</si>
  <si>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</si>
  <si>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</si>
  <si>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</si>
  <si>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</si>
  <si>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</si>
  <si>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</si>
  <si>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</si>
  <si>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</si>
  <si>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</si>
  <si>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</si>
  <si>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</si>
  <si>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</si>
  <si>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</si>
  <si>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</si>
  <si>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</si>
  <si>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</si>
  <si>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</si>
  <si>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</si>
  <si>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</si>
  <si>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</si>
  <si>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</si>
  <si>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</si>
  <si>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</si>
  <si>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</si>
  <si>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</si>
  <si>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</si>
  <si>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</si>
  <si>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</si>
  <si>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</si>
  <si>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</si>
  <si>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</si>
  <si>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</si>
  <si>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</si>
  <si>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</si>
  <si>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</si>
  <si>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</si>
  <si>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</si>
  <si>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</si>
  <si>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</si>
  <si>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</si>
  <si>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</si>
  <si>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</si>
  <si>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</si>
  <si>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</si>
  <si>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</si>
  <si>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</si>
  <si>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</si>
  <si>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</si>
  <si>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</si>
  <si>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</si>
  <si>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</si>
  <si>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</si>
  <si>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</si>
  <si>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</si>
  <si>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</si>
  <si>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</si>
  <si>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</si>
  <si>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2 SCECO Phase missing SCECO team is working team waiting for Free parking to connect PG</t>
  </si>
  <si>
    <t xml:space="preserve"> PCM-20250215-00000830 </t>
  </si>
  <si>
    <t>LTE site still down and  site located in aramco area access issue need special permission</t>
  </si>
  <si>
    <t>PCM-20251124-00001626</t>
  </si>
  <si>
    <t xml:space="preserve">night access issue USF area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</si>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</sst>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0" totalsRowShown="0" headerRowDxfId="48" dataDxfId="47" headerRowBorderDxfId="45" tableBorderDxfId="46" totalsRowBorderDxfId="44">
  <autoFilter ref="A1:L3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1" dataDxfId="30" headerRowBorderDxfId="28" tableBorderDxfId="29">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323.09548333333078</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0.28691851851908723</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45986.043909259257</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45986.043909259257</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45986.043909259257</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45986.043909259257</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45986.043909259257</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45986.043909259257</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45986.043909259257</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45986.043909259257</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45986.043909259257</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45986.043909259257</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45986.043909259257</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45986.043909259257</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45986.043909259257</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45986.043909259257</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45986.043909259257</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45986.043909259257</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45986.043909259257</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45986.043909259257</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45986.043909259257</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45986.043909259257</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45986.043909259257</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45986.043909259257</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45986.043909259257</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45986.043909259257</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45986.043909259257</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45986.043909259257</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45986.043909259257</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45986.043909259257</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45986.043909259257</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45986.043909259257</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45986.043909259257</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45986.043909259257</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45986.043909259257</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45986.043909259257</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45986.043909259257</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45986.043909259257</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45986.043909259257</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45986.043909259257</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45986.043909259257</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45986.043909259257</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45986.043909259257</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45986.043909259257</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45986.043909259257</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45986.043909259257</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45986.043909259257</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45986.043909259257</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45986.043909259257</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45986.043909259257</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45986.043909259257</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45986.043909259257</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45986.043909259257</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45986.043909259257</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45986.043909259257</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45986.043909259257</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45986.043909259257</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45986.043909259257</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45986.043909259257</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45986.043909259257</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45986.043909259257</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45986.043909259257</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45986.043909259257</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45986.043909259257</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45986.043909259257</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45986.043909259257</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852D90E7-67FA-4074-853C-84F2A284BA58}"/>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161.04407152778003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1.6564902777754469</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0.18087685185309965</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27054</v>
      </c>
      <c r="E6" s="102" t="s">
        <v>39021</v>
      </c>
      <c r="F6" s="103">
        <v>45985.936921296299</v>
      </c>
      <c r="G6" s="104">
        <f ca="1">IFERROR(NOW()-F6,"-")</f>
        <v>0.10698796295764623</v>
      </c>
      <c r="H6" s="103">
        <v>45985.924108796295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45986.043909259257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45986.043909259257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IFERROR(NOW()-F10,"-")</f>
        <v>45986.043909259257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t="str">
        <f ca="1">IFERROR(NOW()-#REF!,"-")</f>
        <v>-</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45986.043909259257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45986.043909259257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45986.043909259257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45986.043909259257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45986.043909259257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45986.043909259257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45986.043909259257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45986.043909259257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45986.043909259257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45986.043909259257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45986.043909259257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45986.043909259257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45986.043909259257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45986.043909259257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45986.043909259257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45986.043909259257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45986.043909259257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45986.043909259257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45986.043909259257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45986.043909259257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45986.043909259257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45986.043909259257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45986.043909259257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45986.043909259257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45986.043909259257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45986.043909259257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45986.043909259257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45986.043909259257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45986.043909259257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45986.043909259257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45986.043909259257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45986.043909259257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45986.043909259257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45986.043909259257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45986.043909259257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45986.043909490741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45986.043909490741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45986.043909490741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45986.043909490741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45986.043909490741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45986.043909490741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45986.043909490741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45986.043909490741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45986.043909490741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45986.043909490741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45986.043909490741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45986.043909490741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45986.043909490741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45986.043909490741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45986.043909490741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45986.043909490741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45986.043909490741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45986.043909490741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45986.043909490741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45986.043909490741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45986.043909490741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45986.043909490741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45986.043909490741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45986.043909490741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45986.043909490741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45986.043909490741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45986.043909490741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45986.043909490741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45986.043909490741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45986.043909490741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45986.043909490741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45986.043909490741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45986.043909490741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45986.043909490741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45986.043909490741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45986.043909490741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45986.043909490741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45986.043909490741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45986.043909490741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45986.043909490741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45986.043909490741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45986.043909490741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45986.043909490741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45986.043909490741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45986.043909490741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45986.043909490741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45986.043909490741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45986.043909490741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45986.043909490741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45986.043909490741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45986.043909490741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45986.043909490741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45986.043909490741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45986.043909490741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45986.043909490741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45986.043909490741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45986.043909490741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45986.043909490741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45986.043909490741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45986.043909490741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45986.043909490741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45986.043909490741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45986.043909490741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45986.043909490741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45986.043909490741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45986.043909490741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45986.043909490741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45986.043909490741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45986.043909490741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45986.043909490741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45986.043909490741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45986.043909490741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45986.043909490741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45986.043909490741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45986.043909490741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45986.043909490741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45986.043909490741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45986.043909490741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45986.043909490741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45986.043909490741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45986.043909490741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45986.043909490741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45986.043909490741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45986.043909490741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45986.043909490741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45986.043909490741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45986.043909490741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45986.043909490741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45986.043909490741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45986.043909490741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45986.043909490741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45986.043909490741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45986.043909490741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45986.043909490741</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45986.043909490741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45986.043909490741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45986.043909490741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45986.043909490741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45986.043909490741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45986.043909490741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45986.043909490741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45986.043909490741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45986.043909490741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45986.043909490741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45986.043909490741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45986.043909490741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45986.043909490741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45986.043909490741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45986.043909490741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45986.043909490741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45986.043909490741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45986.043909490741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45986.043909490741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45986.043909490741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45986.043909490741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45986.043909490741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45986.043909490741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45986.043909490741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45986.043909490741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45986.043909490741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45986.043909490741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45986.043909490741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45986.043909490741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45986.043909490741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45986.043909490741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45986.043909490741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45986.043909490741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45986.043909490741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45986.043909490741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45986.043909490741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45986.043909490741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45986.043909490741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45986.043909490741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45986.043909490741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45986.043909490741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45986.043909490741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45986.043909490741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45986.043909490741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45986.043909490741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45986.043909490741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45986.043909490741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45986.043909490741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45986.043909490741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45986.043909490741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45986.043909490741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45986.043909490741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45986.043909490741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45986.043909490741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45986.043909490741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45986.043909490741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45986.043909490741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45986.043909490741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45986.043909490741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45986.043909490741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45986.043909490741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45986.043909490741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45986.043909490741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45986.043909490741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45986.043909490741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45986.043909490741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45986.043909490741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45986.043909490741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45986.043909490741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45986.043909490741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45986.043909490741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45986.043909490741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45986.043909490741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45986.043909490741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45986.043909490741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45986.043909490741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45986.043909490741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45986.043909490741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45986.043909490741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45986.043909490741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45986.043909490741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45986.043909490741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45986.043909490741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45986.043909490741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45986.043909490741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45986.043909490741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45986.043909490741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45986.043909490741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45986.043909490741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45986.043909490741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45986.043909490741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45986.043909490741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45986.043909490741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45986.043909490741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45986.043909490741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45986.043909490741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45986.043909490741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45986.043909490741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45986.043909490741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45986.043909490741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45986.043909490741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45986.043909490741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45986.043909490741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45986.043909490741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45986.043909490741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45986.043909490741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45986.043909490741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45986.043909490741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45986.043909490741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45986.043909490741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45986.043909490741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45986.043909490741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45986.043909490741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45986.043909490741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45986.043909490741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45986.043909490741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45986.043909490741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45986.043909490741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45986.043909490741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45986.043909490741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45986.043909490741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45986.043909490741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45986.043909490741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45986.043909490741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45986.043909490741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45986.043909490741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45986.043909490741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45986.043909490741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45986.043909490741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45986.043909490741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45986.043909490741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45986.043909490741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45986.043909490741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45986.043909490741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45986.043909490741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45986.043909490741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45986.043909490741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45986.043909490741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45986.043909490741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45986.043909490741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45986.043909490741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45986.043909490741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45986.043909490741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45986.043909490741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45986.043909490741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45986.043909490741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45986.043909490741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45986.043909490741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45986.043909490741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45986.043909490741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45986.043909490741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45986.043909490741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45986.043909490741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45986.043909490741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45986.043909490741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45986.043909490741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45986.043909490741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45986.043909490741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45986.043909490741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45986.043909490741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45986.043909490741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45986.043909490741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45986.043909490741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45986.043909490741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45986.043909490741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45986.043909490741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45986.043909490741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45986.043909490741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45986.043909490741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45986.043909490741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45986.043909490741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45986.043909490741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45986.043909490741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45986.043909490741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45986.043909490741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45986.043909490741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45986.043909490741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45986.043909490741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45986.043909490741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45986.043909490741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45986.043909490741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45986.043909490741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45986.043909490741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45986.043909490741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45986.043909490741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45986.043909490741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45986.043909490741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45986.043909490741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45986.043909490741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45986.043909490741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45986.043909490741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45986.043909490741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45986.043909490741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45986.043909490741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45986.043909490741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45986.043909490741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45986.043909490741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45986.043909490741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45986.043909490741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45986.043909490741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45986.043909490741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45986.043909490741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45986.043909490741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45986.043909490741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45986.043909490741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45986.043909490741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45986.043909490741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45986.043909490741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45986.043909490741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45986.043909490741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45986.043909490741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45986.043909490741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45986.043909490741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45986.043909490741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45986.043909490741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45986.043909490741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45986.043909490741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45986.043909490741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45986.043909490741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45986.043909490741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45986.043909490741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45986.043909490741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45986.043909490741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45986.043909490741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45986.043909490741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45986.043909490741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45986.043909490741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45986.043909490741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45986.043909490741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45986.043909490741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45986.043909490741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45986.043909490741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45986.043909490741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45986.043909490741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45986.043909490741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45986.043909490741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45986.043909490741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45986.043909490741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45986.043909490741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45986.043909490741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45986.043909490741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45986.043909490741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45986.043909490741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45986.043909490741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45986.043909490741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45986.043909490741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45986.043909490741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45986.043909490741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45986.043909490741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45986.043909490741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45986.043909490741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45986.043909490741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45986.043909490741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45986.043909490741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45986.043909490741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45986.043909490741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45986.043909490741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45986.043909490741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45986.043909490741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45986.043909490741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45986.043909490741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45986.043909490741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45986.043909490741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45986.043909490741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45986.043909490741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45986.043909490741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45986.043909490741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45986.043909490741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45986.043909490741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45986.043909490741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45986.043909490741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45986.043909490741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45986.043909490741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45986.043909490741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45986.043909490741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45986.043909490741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45986.043909490741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45986.043909490741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45986.043909490741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45986.043909490741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45986.043909490741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45986.043909490741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45986.043909490741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45986.043909490741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45986.043909490741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45986.043909490741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45986.043909490741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45986.043909490741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45986.043909490741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45986.043909490741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45986.043909490741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45986.043909490741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45986.043909490741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45986.043909490741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45986.043909490741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45986.043909490741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45986.043909490741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45986.043909490741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45986.043909490741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45986.043909490741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45986.043909490741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45986.043909490741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45986.043909490741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45986.043909490741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45986.043909490741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45986.043909490741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45986.043909490741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45986.043909490741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45986.043909490741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45986.043909490741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45986.043909490741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45986.043909490741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45986.043909490741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45986.043909490741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45986.043909490741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45986.043909490741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45986.043909490741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45986.043909490741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45986.043909490741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45986.043909490741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45986.043909490741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45986.043909490741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45986.043909490741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45986.043909490741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45986.043909490741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45986.043909490741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45986.043909490741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45986.043909490741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45986.043909490741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45986.043909490741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45986.043909490741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45986.043909490741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45986.043909490741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45986.043909490741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45986.043909490741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45986.043909490741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45986.043909490741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45986.043909490741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45986.043909490741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45986.043909490741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45986.043909490741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45986.043909490741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45986.043909490741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45986.043909490741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45986.043909490741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45986.043909490741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45986.043909490741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45986.043909490741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45986.043909490741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45986.043909490741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45986.043909490741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45986.043909490741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45986.043909490741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45986.043909490741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45986.043909490741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45986.043909490741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45986.043909490741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45986.043909490741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45986.043909490741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45986.043909490741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45986.043909490741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45986.043909490741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45986.043909490741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45986.043909490741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45986.043909490741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45986.043909490741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45986.043909490741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45986.043909490741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45986.043909490741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45986.043909490741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45986.043909490741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45986.043909490741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45986.043909490741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45986.043909490741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45986.043909490741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45986.043909490741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45986.043909490741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45986.043909490741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45986.043909490741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45986.043909490741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45986.043909490741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45986.043909490741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45986.043909490741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45986.043909490741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45986.043909490741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45986.043909490741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45986.043909490741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45986.043909490741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45986.043909490741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45986.043909490741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45986.043909490741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45986.043909490741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45986.043909490741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45986.043909490741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45986.043909490741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45986.043909490741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45986.043909490741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45986.043909490741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45986.043909490741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45986.043909490741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45986.043909490741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45986.043909490741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45986.043909490741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45986.043909490741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45986.043909490741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45986.043909490741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45986.043909490741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45986.043909490741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45986.043909490741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45986.043909490741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45986.043909490741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45986.043909490741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45986.043909490741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45986.043909490741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45986.043909490741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45986.043909490741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45986.043909490741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45986.043909490741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45986.043909490741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45986.043909490741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45986.043909490741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45986.043909490741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45986.043909490741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45986.043909490741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45986.043909490741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45986.043909490741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45986.043909490741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45986.043909490741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45986.043909490741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45986.043909490741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45986.043909490741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45986.043909490741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45986.043909490741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45986.043909490741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45986.043909490741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45986.043909490741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45986.043909490741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45986.043909490741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45986.043909490741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45986.043909490741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45986.043909490741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45986.043909490741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45986.043909490741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45986.043909490741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45986.043909490741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45986.043909490741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45986.043909490741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45986.043909490741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45986.043909490741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45986.043909490741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45986.043909490741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45986.043909490741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45986.043909490741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45986.043909490741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45986.043909490741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45986.043909490741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45986.043909490741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45986.043909490741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45986.043909490741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45986.043909490741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45986.043909490741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45986.043909490741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45986.043909490741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45986.043909490741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45986.043909490741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45986.043909490741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45986.043909490741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45986.043909490741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45986.043909490741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45986.043909490741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45986.043909490741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45986.043909490741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45986.043909490741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45986.043909490741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45986.043909490741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45986.043909490741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45986.043909490741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45986.043909490741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45986.043909490741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45986.043909490741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45986.043909490741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45986.043909490741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45986.043909490741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45986.043909490741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45986.043909490741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45986.043909490741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45986.043909490741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45986.043909490741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45986.043909490741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45986.043909490741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45986.043909490741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45986.043909490741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45986.043909490741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45986.043909490741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45986.043909490741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45986.043909490741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45986.043909490741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45986.043909490741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45986.043909490741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45986.043909490741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45986.043909490741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45986.043909490741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45986.043909490741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45986.043909490741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45986.043909490741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45986.043909490741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45986.043909490741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45986.043909490741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45986.043909490741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45986.043909490741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45986.043909490741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45986.043909490741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45986.043909490741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45986.043909490741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45986.043909490741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45986.043909490741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45986.043909490741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45986.043909490741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45986.043909490741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45986.043909490741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45986.043909490741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45986.043909490741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45986.043909490741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45986.043909490741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45986.043909490741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45986.043909490741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45986.043909490741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45986.043909490741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45986.043909490741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45986.043909490741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45986.043909490741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45986.043909490741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45986.043909490741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45986.043909490741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45986.043909490741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45986.043909490741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45986.043909490741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45986.043909490741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45986.043909490741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45986.043909490741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45986.043909490741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45986.043909490741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45986.043909490741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45986.043909490741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45986.043909490741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45986.043909490741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45986.043909490741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45986.043909490741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45986.043909490741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45986.043909490741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45986.043909490741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45986.043909490741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45986.043909490741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45986.043909490741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45986.043909490741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45986.043909490741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45986.043909490741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45986.043909490741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45986.043909490741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45986.043909490741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45986.043909490741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45986.043909490741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45986.043909490741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45986.043909490741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45986.043909490741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45986.043909490741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45986.043909490741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45986.043909490741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45986.043909490741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45986.043909490741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45986.043909490741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45986.043909490741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45986.043909490741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45986.043909490741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45986.043909490741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45986.043909490741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45986.043909490741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45986.043909490741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45986.043909490741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45986.043909490741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45986.043909490741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45986.043909490741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45986.043909490741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45986.043909490741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45986.043909490741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45986.043909490741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45986.043909490741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45986.043909490741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45986.043909490741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45986.043909490741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45986.043909490741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45986.043909490741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45986.043909490741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45986.043909490741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45986.043909490741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45986.043909490741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45986.043909490741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45986.043909490741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45986.043909490741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45986.043909490741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45986.043909490741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45986.043909490741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45986.043909490741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45986.043909490741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45986.043909490741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45986.043909490741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45986.043909490741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45986.043909490741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45986.043909490741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45986.043909490741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45986.043909490741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45986.043909490741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45986.043909490741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45986.043909490741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45986.043909490741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45986.043909490741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45986.043909490741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45986.043909490741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45986.043909490741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45986.043909490741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45986.043909490741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45986.043909490741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45986.043909490741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45986.043909490741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45986.043909490741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45986.043909490741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45986.043909490741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45986.043909490741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45986.043909490741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45986.043909490741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45986.043909490741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45986.043909490741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45986.043909490741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45986.043909490741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45986.043909490741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45986.043909490741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45986.043909490741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45986.043909490741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45986.043909490741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45986.043909490741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45986.043909490741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45986.043909490741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45986.043909490741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45986.043909490741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45986.043909490741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45986.043909490741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45986.043909490741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45986.043909490741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45986.043909490741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45986.043909490741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45986.043909490741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45986.043909490741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45986.043909490741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45986.043909490741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45986.043909490741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45986.043909490741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45986.043909490741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45986.043909490741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45986.043909490741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45986.043909490741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45986.043909490741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45986.043909490741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45986.043909490741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45986.043909490741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45986.043909490741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45986.043909490741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45986.043909490741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45986.043909490741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45986.043909490741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45986.043909490741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45986.043909490741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45986.043909490741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45986.043909490741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45986.043909490741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45986.043909490741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45986.043909490741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45986.043909490741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45986.043909490741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45986.043909490741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45986.043909490741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45986.043909490741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45986.043909490741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45986.043909490741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45986.043909490741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45986.043909490741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45986.043909490741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45986.043909490741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45986.043909490741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45986.043909490741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45986.043909490741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45986.043909490741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45986.043909490741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45986.043909490741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45986.043909490741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45986.043909490741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45986.043909490741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45986.043909490741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45986.043909490741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45986.043909490741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45986.043909490741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45986.043909490741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45986.043909490741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45986.043909490741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45986.043909490741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45986.043909490741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45986.043909490741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45986.043909490741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45986.043909490741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45986.043909490741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45986.043909490741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45986.043909490741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45986.043909490741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45986.043909490741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45986.043909490741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45986.043909490741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45986.043909490741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45986.043909490741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45986.043909490741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45986.043909490741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45986.043909490741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45986.043909490741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45986.043909490741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45986.043909490741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45986.043909490741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45986.043909490741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45986.043909490741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45986.043909490741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45986.043909490741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45986.043909490741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45986.043909490741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45986.043909490741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45986.043909490741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45986.043909490741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45986.043909490741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45986.043909490741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45986.043909490741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45986.043909490741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45986.043909490741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45986.043909490741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45986.043909490741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45986.043909490741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45986.043909490741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45986.043909490741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45986.043909490741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45986.043909490741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45986.043909490741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45986.043909490741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45986.043909490741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45986.043909490741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45986.043909490741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45986.043909490741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45986.043909490741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45986.043909490741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45986.043909490741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45986.043909490741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45986.043909490741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45986.043909490741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45986.043909490741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45986.043909490741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45986.043909490741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45986.043909490741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45986.043909490741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45986.043909490741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45986.043909490741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45986.043909490741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45986.043909490741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45986.043909490741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45986.043909490741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45986.043909490741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45986.043909490741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45986.043909490741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45986.043909490741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45986.043909490741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45986.043909490741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45986.043909490741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45986.043909490741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45986.043909490741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45986.043909490741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45986.043909490741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45986.043909490741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45986.043909490741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45986.043909490741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45986.043909490741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45986.043909490741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45986.043909490741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45986.043909490741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45986.043909490741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45986.043909490741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45986.043909490741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45986.043909490741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45986.043909490741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45986.043909490741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45986.043909490741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45986.043909490741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45986.043909490741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45986.043909490741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45986.043909490741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45986.043909490741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45986.043909490741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45986.043909490741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45986.043909490741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45986.043909490741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45986.043909490741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45986.043909490741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45986.043909490741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45986.043909490741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45986.043909490741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45986.043909490741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45986.043909490741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45986.043909490741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45986.043909490741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45986.043909490741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45986.043909490741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45986.043909490741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45986.043909490741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45986.043909490741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45986.043909490741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45986.043909490741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45986.043909490741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45986.043909490741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45986.043909490741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45986.043909490741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45986.043909490741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45986.043909490741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45986.043909490741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45986.043909490741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45986.043909490741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45986.043909490741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45986.043909490741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45986.043909490741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45986.043909490741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45986.043909490741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45986.043909490741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45986.043909490741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45986.043909490741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45986.043909490741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45986.043909490741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45986.043909490741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45986.043909490741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45986.043909490741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45986.043909490741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45986.043909490741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45986.043909490741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45986.043909490741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45986.043909490741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45986.043909490741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45986.043909490741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45986.043909490741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45986.043909490741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45986.043909490741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45986.043909490741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45986.043909490741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45986.043909490741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45986.043909490741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45986.043909490741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45986.043909490741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45986.043909490741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45986.043909490741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45986.043909490741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45986.043909490741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45986.043909490741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45986.043909490741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45986.043909490741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45986.043909490741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45986.043909490741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45986.043909490741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45986.043909490741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45986.043909490741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45986.043909490741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45986.043909490741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45986.043909490741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45986.043909490741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45986.043909490741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45986.043909490741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45986.043909490741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45986.043909490741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45986.043909490741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45986.043909490741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45986.043909490741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45986.043909490741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45986.043909490741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45986.043909490741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45986.043909490741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45986.043909490741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45986.043909490741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45986.043909490741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45986.043909490741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45986.043909490741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45986.043909490741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45986.043909490741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45986.043909490741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45986.043909490741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45986.043909490741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45986.043909490741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45986.043909490741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45986.043909490741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45986.043909490741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45986.043909490741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45986.043909490741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45986.043909490741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45986.043909490741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45986.043909490741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45986.043909490741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45986.043909490741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45986.043909490741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45986.043909490741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45986.043909490741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45986.043909490741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45986.043909490741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45986.043909490741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45986.043909490741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45986.043909490741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45986.043909490741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45986.043909490741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45986.043909490741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45986.043909490741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45986.043909490741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45986.043909490741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45986.043909490741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45986.043909490741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45986.043909490741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45986.043909490741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45986.043909490741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45986.043909490741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45986.043909490741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45986.043909490741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45986.043909490741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45986.043909490741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45986.043909490741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45986.043909490741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45986.043909490741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45986.043909490741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45986.043909490741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45986.043909490741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45986.043909490741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45986.043909490741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45986.043909490741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45986.043909490741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45986.043909490741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45986.043909490741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45986.043909490741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45986.043909490741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45986.043909490741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45986.043909490741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45986.043909490741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45986.043909490741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45986.043909490741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45986.043909490741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45986.043909490741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45986.043909490741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45986.043909490741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45986.043909490741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45986.043909490741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45986.043909490741</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282.56319166666071</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4" ca="1" si="0">IFERROR(NOW()-F3,"")</f>
        <v>0.21730046295851935</v>
      </c>
      <c r="H3" s="95">
        <v>45985.805798611109</v>
      </c>
      <c r="I3" s="113" t="str">
        <f>IFERROR(VLOOKUP(D3,DB!A:F,6,0),"")</f>
        <v>Generator-SG</v>
      </c>
      <c r="J3" s="113" t="str">
        <f>IFERROR(VLOOKUP(D3,DB!A:G,7,0),"")</f>
        <v>Dead</v>
      </c>
      <c r="K3" s="97" t="s">
        <v>39116</v>
      </c>
      <c r="L3" s="91" t="str">
        <f>IFERROR(VLOOKUP(D3,DB!A:I,9,0),"")</f>
        <v>Latis</v>
      </c>
    </row>
    <row r="4" spans="1:16" ht="15" customHeight="1">
      <c r="A4" s="113"/>
      <c r="B4" s="113" t="str">
        <f>IFERROR(VLOOKUP(D4,DB!A:K,11,0),"")</f>
        <v/>
      </c>
      <c r="C4" s="93"/>
      <c r="D4" s="91" t="s">
        <v>39117</v>
      </c>
      <c r="E4" s="94"/>
      <c r="F4" s="95"/>
      <c r="G4" s="96">
        <f t="shared" ca="1" si="0"/>
        <v>45986.043909259257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ref="G5:G68" ca="1" si="1">IFERROR(NOW()-F5,"")</f>
        <v>45986.043909259257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45986.043909259257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45986.043909259257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45986.043909259257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45986.043909259257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45986.043909259257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45986.043909259257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45986.043909259257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45986.043909259257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45986.043909259257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45986.043909259257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45986.043909259257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45986.043909259257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45986.043909259257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45986.043909259257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45986.043909259257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45986.043909259257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45986.043909259257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45986.043909259257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45986.043909259257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45986.043909259257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45986.043909259257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45986.043909259257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45986.043909259257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45986.043909259257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45986.043909259257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45986.043909259257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45986.043909259257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45986.043909259257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45986.043909259257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45986.043909259257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45986.043909259257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45986.043909259257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45986.043909259257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45986.043909259257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45986.043909259257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45986.043909259257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45986.043909259257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45986.043909259257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45986.043909259257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45986.043909259257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45986.043909259257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45986.043909259257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45986.043909259257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45986.043909259257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45986.043909259257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45986.043909259257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45986.043909259257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45986.043909259257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45986.043909259257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45986.043909259257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45986.043909259257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45986.043909259257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45986.043909259257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45986.043909259257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45986.043909259257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45986.043909259257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45986.043909259257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45986.043909259257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45986.043909259257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45986.043909259257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45986.043909259257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45986.043909259257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45986.043909259257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45986.043909259257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45986.043909259257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45986.043909259257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45986.043909259257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45986.043909259257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45986.043909259257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45986.043909259257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45986.043909259257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45986.043909259257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45986.043909259257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45986.043909259257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45986.043909259257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45986.043909259257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45986.043909259257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45986.043909259257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45986.043909259257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45986.043909259257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45986.043909259257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45986.043909259257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45986.043909259257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45986.043909259257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45986.043909259257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45986.043909259257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45986.043909259257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45986.043909259257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45986.043909259257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45986.043909259257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45986.043909259257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45986.043909259257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45986.043909259257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45986.043909259257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45986.043909259257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45986.043909259257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45986.043909259257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45986.043909259257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45986.043909259257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45986.043909259257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45986.043909259257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45986.043909259257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45986.043909259257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45986.043909259257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45986.043909259257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45986.043909259257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45986.043909259257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45986.043909259257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45986.043909259257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45986.043909259257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45986.043909259257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45986.043909259257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45986.043909259257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45986.043909259257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45986.043909259257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45986.043909259257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45986.043909259257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45986.043909259257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45986.043909259257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45986.043909259257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45986.043909259257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45986.043909259257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45986.043909259257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45986.043909259257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45986.043909259257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45986.043909259257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45986.043909259257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45986.043909259257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45986.043909259257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45986.043909259257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45986.043909259257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45986.043909259257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45986.043909259257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45986.043909259257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45986.043909259257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45986.043909259257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45986.043909259257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45986.043909259257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45986.043909259257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45986.043909259257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45986.043909259257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45986.043909259257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45986.043909259257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45986.043909259257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45986.043909259257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45986.043909259257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45986.043909259257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45986.043909259257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45986.043909259257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45986.043909259257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45986.043909259257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45986.043909259257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45986.043909259257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45986.043909259257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45986.043909259257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45986.043909259257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45986.043909259257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45986.043909259257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45986.043909259257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45986.043909259257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45986.043909259257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45986.043909259257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45986.043909259257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45986.043909259257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45986.043909259257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45986.043909259257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45986.043909259257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45986.043909259257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45986.043909259257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45986.043909259257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45986.043909259257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45986.043909259257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45986.043909259257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45986.043909259257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45986.043909259257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45986.043909259257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45986.043909259257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45986.043909259257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45986.043909259257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45986.043909259257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45986.043909259257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45986.043909259257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45986.043909259257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45986.043909259257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45986.043909259257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45986.043909259257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45986.043909259257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45986.043909259257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45986.043909259257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45986.043909259257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45986.043909259257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45986.043909259257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45986.043909259257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45986.043909259257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45986.043909259257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45986.043909259257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45986.043909259257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45986.043909259257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45986.043909259257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45986.043909259257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45986.043909259257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45986.043909259257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45986.043909259257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45986.043909259257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45986.043909259257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45986.043909259257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45986.043909259257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45986.043909259257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45986.043909259257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45986.043909259257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45986.043909259257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45986.043909259257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45986.043909259257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45986.043909259257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45986.043909259257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45986.043909259257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45986.043909259257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45986.043909259257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45986.043909259257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45986.043909259257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45986.043909259257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45986.043909259257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45986.043909259257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45986.043909259257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45986.043909259257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45986.043909259257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45986.043909259257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45986.043909259257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45986.043909259257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45986.043909259257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45986.043909259257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45986.043909259257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45986.043909259257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45986.043909259257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45986.043909259257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45986.043909259257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45986.043909259257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45986.043909259257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45986.043909259257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45986.043909259257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45986.043909259257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45986.043909259257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45986.043909259257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45986.043909259257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45986.043909259257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45986.043909259257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45986.043909259257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45986.043909259257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45986.043909259257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45986.043909259257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45986.043909259257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45986.043909259257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45986.043909259257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45986.043909259257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45986.043909259257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45986.043909259257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45986.043909259257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45986.043909259257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45986.043909259257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45986.043909259257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45986.043909259257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45986.043909259257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45986.043909259257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45986.043909259257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45986.043909259257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45986.043909259257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45986.043909259257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45986.043909259257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45986.043909259257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45986.043909259257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45986.043909259257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45986.043909259257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45986.043909259257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45986.043909259257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45986.043909259257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45986.043909259257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45986.043909259257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45986.043909259257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45986.043909259257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45986.043909259257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45986.043909259257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45986.043909259257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45986.043909259257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45986.043909259257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45986.043909259257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45986.043909259257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45986.043909259257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45986.043909259257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45986.043909259257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45986.043909259257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45986.043909259257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45986.043909259257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45986.043909259257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45986.043909259257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45986.043909259257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45986.043909259257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45986.043909259257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45986.043909259257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45986.043909259257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45986.043909259257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45986.043909259257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45986.043909259257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45986.043909259257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45986.043909259257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45986.043909259257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45986.043909259257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45986.043909259257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45986.043909259257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45986.043909259257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45986.043909259257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45986.043909259257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45986.043909259257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45986.043909259257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45986.043909259257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45986.043909259257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45986.043909259257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45986.043909259257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45986.043909259257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45986.043909259257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70" ca="1" si="6">IFERROR(NOW()-F325,"")</f>
        <v>45986.043909259257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45986.043909259257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45986.043909259257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45986.043909259257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45986.043909259257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45986.043909259257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45986.043909259257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45986.043909259257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45986.043909259257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45986.043909259257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45986.043909259257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45986.043909259257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45986.043909259257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45986.043909259257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45986.043909259257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45986.043909259257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45986.043909259257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45986.043909259257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45986.043909259257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45986.043909259257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45986.043909259257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45986.043909259257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45986.043909259257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45986.043909259257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45986.043909259257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45986.043909259257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45986.043909259257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45986.043909259257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45986.043909259257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45986.043909259257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45986.043909259257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45986.043909259257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45986.043909259257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45986.043909259257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45986.043909259257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45986.043909259257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45986.043909259257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45986.043909259257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45986.043909259257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45986.043909259257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45986.043909259257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45986.043909259257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45986.043909259257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45986.043909259257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45986.043909259257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45986.043909259257</v>
      </c>
      <c r="H370" s="95"/>
      <c r="I370" s="113" t="str">
        <f>IFERROR(VLOOKUP(D370,DB!A:F,6,0),"")</f>
        <v/>
      </c>
      <c r="J370" s="113" t="str">
        <f>IFERROR(VLOOKUP(D370,DB!A:G,7,0),"")</f>
        <v/>
      </c>
      <c r="K370" s="97"/>
      <c r="L370" s="91" t="str">
        <f>IFERROR(VLOOKUP(D370,DB!A:I,9,0),"")</f>
        <v/>
      </c>
    </row>
  </sheetData>
  <dataValidations count="2">
    <dataValidation allowBlank="1" showInputMessage="1" showErrorMessage="1" sqref="E1" xr:uid="{A4F81451-56CC-4543-9497-104C4E44EE4B}"/>
    <dataValidation type="list" allowBlank="1" showInputMessage="1" showErrorMessage="1" sqref="E2:E3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1"/>
  <sheetViews>
    <sheetView tabSelected="1" workbookViewId="0">
      <selection activeCell="K21" sqref="K2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94.211849305553187</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39102</v>
      </c>
      <c r="F3" s="38">
        <v>45926.188877314817</v>
      </c>
      <c r="G3" s="108">
        <f t="shared" ref="G3" ca="1" si="0">IFERROR(NOW()-F3,"")</f>
        <v>59.855032175924862</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39102</v>
      </c>
      <c r="F4" s="110">
        <v>45948.661111111112</v>
      </c>
      <c r="G4" s="111">
        <f t="shared" ref="G4" ca="1" si="1">IFERROR(NOW()-F4,"")</f>
        <v>37.382798379629094</v>
      </c>
      <c r="H4" s="110">
        <v>45948.661111111112</v>
      </c>
      <c r="I4" s="109" t="str">
        <f>IFERROR(VLOOKUP(D4,DB!A:F,6,0),"")</f>
        <v>SCECO</v>
      </c>
      <c r="J4" s="109" t="str">
        <f>IFERROR(VLOOKUP(D4,DB!A:G,7,0),"")</f>
        <v>Dead</v>
      </c>
      <c r="K4" s="109" t="s">
        <v>39123</v>
      </c>
      <c r="L4" s="109" t="str">
        <f>IFERROR(VLOOKUP(D4,DB!A:I,9,0),"")</f>
        <v>Latis</v>
      </c>
    </row>
    <row r="5" spans="1:13" ht="30.75">
      <c r="A5" s="109" t="s">
        <v>39124</v>
      </c>
      <c r="B5" s="109" t="str">
        <f>IFERROR(VLOOKUP(D5,DB!A:K,11,0),"")</f>
        <v>R5</v>
      </c>
      <c r="C5" s="109">
        <v>1</v>
      </c>
      <c r="D5" s="109" t="s">
        <v>36518</v>
      </c>
      <c r="E5" s="109" t="s">
        <v>39021</v>
      </c>
      <c r="F5" s="122">
        <v>45981.373298611114</v>
      </c>
      <c r="G5" s="111">
        <f ca="1">IFERROR(NOW()-F5,"")</f>
        <v>4.670610648143338</v>
      </c>
      <c r="H5" s="122">
        <v>45981.360798611109</v>
      </c>
      <c r="I5" s="109" t="str">
        <f>IFERROR(VLOOKUP(D5,DB!A:F,6,0),"")</f>
        <v>SCECO</v>
      </c>
      <c r="J5" s="109" t="str">
        <f>IFERROR(VLOOKUP(D5,DB!A:G,7,0),"")</f>
        <v>Dead</v>
      </c>
      <c r="K5" s="109" t="s">
        <v>39125</v>
      </c>
      <c r="L5" s="109" t="str">
        <f>IFERROR(VLOOKUP(D5,DB!A:I,9,0),"")</f>
        <v>Latis</v>
      </c>
    </row>
    <row r="6" spans="1:13">
      <c r="A6" s="109"/>
      <c r="B6" s="109" t="str">
        <f>IFERROR(VLOOKUP(D7,DB!A:K,11,0),"")</f>
        <v/>
      </c>
      <c r="C6" s="109"/>
      <c r="D6" s="125"/>
      <c r="E6" s="109"/>
      <c r="F6" s="109"/>
      <c r="G6" s="111">
        <f ca="1">IFERROR(NOW()-F6,"")</f>
        <v>45986.043909259257</v>
      </c>
      <c r="H6" s="109"/>
      <c r="I6" s="109" t="str">
        <f>IFERROR(VLOOKUP(D7,DB!A:F,6,0),"")</f>
        <v/>
      </c>
      <c r="J6" s="109" t="str">
        <f>IFERROR(VLOOKUP(D7,DB!A:G,7,0),"")</f>
        <v/>
      </c>
      <c r="K6" s="109"/>
      <c r="L6" s="109" t="str">
        <f>IFERROR(VLOOKUP(D7,DB!A:I,9,0),"")</f>
        <v/>
      </c>
    </row>
    <row r="7" spans="1:13">
      <c r="A7" s="109"/>
      <c r="B7" s="109" t="str">
        <f>IFERROR(VLOOKUP(#REF!,DB!A:K,11,0),"")</f>
        <v/>
      </c>
      <c r="C7" s="109"/>
      <c r="D7" s="109"/>
      <c r="E7" s="109"/>
      <c r="F7" s="109"/>
      <c r="G7" s="111">
        <f ca="1">IFERROR(NOW()-F7,"")</f>
        <v>45986.043909259257</v>
      </c>
      <c r="H7" s="109"/>
      <c r="I7" s="109" t="str">
        <f>IFERROR(VLOOKUP(#REF!,DB!A:F,6,0),"")</f>
        <v/>
      </c>
      <c r="J7" s="109" t="str">
        <f>IFERROR(VLOOKUP(#REF!,DB!A:G,7,0),"")</f>
        <v/>
      </c>
      <c r="K7" s="109"/>
      <c r="L7" s="109" t="str">
        <f>IFERROR(VLOOKUP(#REF!,DB!A:I,9,0),"")</f>
        <v/>
      </c>
    </row>
    <row r="8" spans="1:13">
      <c r="A8" s="109"/>
      <c r="B8" s="109" t="str">
        <f>IFERROR(VLOOKUP(D8,DB!A:K,11,0),"")</f>
        <v/>
      </c>
      <c r="C8" s="109"/>
      <c r="D8" s="109"/>
      <c r="E8" s="109"/>
      <c r="F8" s="109"/>
      <c r="G8" s="111">
        <f ca="1">IFERROR(NOW()-F8,"")</f>
        <v>45986.043909259257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45986.043909259257</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45986.043909259257</v>
      </c>
      <c r="H10" s="109"/>
      <c r="I10" s="109" t="str">
        <f>IFERROR(VLOOKUP(D10,DB!A:F,6,0),"")</f>
        <v/>
      </c>
      <c r="J10" s="109" t="str">
        <f>IFERROR(VLOOKUP(D10,DB!A:G,7,0),"")</f>
        <v/>
      </c>
      <c r="K10" s="109"/>
      <c r="L10" s="109" t="str">
        <f>IFERROR(VLOOKUP(D10,DB!A:I,9,0),"")</f>
        <v/>
      </c>
    </row>
    <row r="11" spans="1:13">
      <c r="A11" s="109"/>
      <c r="B11" s="109" t="str">
        <f>IFERROR(VLOOKUP(D11,DB!A:K,11,0),"")</f>
        <v/>
      </c>
      <c r="C11" s="109"/>
      <c r="D11" s="135"/>
      <c r="E11" s="109"/>
      <c r="F11" s="109"/>
      <c r="G11" s="111">
        <f ca="1">IFERROR(NOW()-F11,"")</f>
        <v>45986.043909259257</v>
      </c>
      <c r="H11" s="109"/>
      <c r="I11" s="109" t="str">
        <f>IFERROR(VLOOKUP(D11,DB!A:F,6,0),"")</f>
        <v/>
      </c>
      <c r="J11" s="109" t="str">
        <f>IFERROR(VLOOKUP(D11,DB!A:G,7,0),"")</f>
        <v/>
      </c>
      <c r="K11" s="109"/>
      <c r="L11" s="109" t="str">
        <f>IFERROR(VLOOKUP(D11,DB!A:I,9,0),"")</f>
        <v/>
      </c>
    </row>
    <row r="12" spans="1:13">
      <c r="A12" s="109"/>
      <c r="B12" s="109" t="str">
        <f>IFERROR(VLOOKUP(D12,DB!A:K,11,0),"")</f>
        <v/>
      </c>
      <c r="C12" s="109"/>
      <c r="D12" s="135"/>
      <c r="E12" s="109"/>
      <c r="F12" s="109"/>
      <c r="G12" s="111">
        <f ca="1">IFERROR(NOW()-F12,"")</f>
        <v>45986.043909259257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45986.043909259257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45986.043909259257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45986.043909259257</v>
      </c>
      <c r="H15" s="109"/>
      <c r="I15" s="109" t="str">
        <f>IFERROR(VLOOKUP(D15,DB!A:F,6,0),"")</f>
        <v/>
      </c>
      <c r="J15" s="109" t="str">
        <f>IFERROR(VLOOKUP(D15,DB!A:G,7,0),"")</f>
        <v/>
      </c>
      <c r="K15" s="109"/>
      <c r="L15" s="109" t="str">
        <f>IFERROR(VLOOKUP(D15,DB!A:I,9,0),"")</f>
        <v/>
      </c>
    </row>
    <row r="16" spans="1:13">
      <c r="A16" s="109"/>
      <c r="B16" s="109" t="str">
        <f>IFERROR(VLOOKUP(D16,DB!A:K,11,0),"")</f>
        <v/>
      </c>
      <c r="C16" s="109"/>
      <c r="D16" s="135"/>
      <c r="E16" s="109"/>
      <c r="F16" s="109"/>
      <c r="G16" s="111">
        <f ca="1">IFERROR(NOW()-F16,"")</f>
        <v>45986.043909259257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45986.043909259257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45986.043909259257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45986.043909259257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45986.043909259257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45986.043909259257</v>
      </c>
      <c r="H21" s="109"/>
      <c r="I21" s="109" t="str">
        <f>IFERROR(VLOOKUP(D21,DB!A:F,6,0),"")</f>
        <v/>
      </c>
      <c r="J21" s="109" t="str">
        <f>IFERROR(VLOOKUP(D21,DB!A:G,7,0),"")</f>
        <v/>
      </c>
      <c r="K21" s="109"/>
      <c r="L21" s="109" t="str">
        <f>IFERROR(VLOOKUP(D21,DB!A:I,9,0),"")</f>
        <v/>
      </c>
    </row>
    <row r="22" spans="1:12">
      <c r="A22" s="125"/>
      <c r="B22" s="125" t="str">
        <f>IFERROR(VLOOKUP(D22,DB!A:K,11,0),"")</f>
        <v/>
      </c>
      <c r="C22" s="125"/>
      <c r="D22" s="125"/>
      <c r="E22" s="125"/>
      <c r="F22" s="126"/>
      <c r="G22" s="111">
        <f ca="1">IFERROR(NOW()-F22,"")</f>
        <v>45986.043909259257</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45986.043909259257</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45986.043909259257</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45986.043909259257</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45986.043909259257</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45986.043909259257</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45986.043909259257</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45986.043909259257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45986.043909259257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45986.043909259257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45986.043909259257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45986.043909259257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45986.043909259257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45986.043909259257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45986.043909259257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45986.043909259257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45986.043909259257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45986.043909259257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45986.043909259257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45986.043909259257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45986.043909259257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45986.043909259257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45986.043909259257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45986.043909259257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45986.043909259257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45986.043909259257</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45986.043909259257</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45986.043909259257</v>
      </c>
      <c r="H49" s="126"/>
      <c r="I49" s="125" t="str">
        <f>IFERROR(VLOOKUP(D49,DB!A:F,6,0),"")</f>
        <v/>
      </c>
      <c r="J49" s="125" t="str">
        <f>IFERROR(VLOOKUP(D49,DB!A:G,7,0),"")</f>
        <v/>
      </c>
      <c r="K49" s="125"/>
      <c r="L49" s="125" t="str">
        <f>IFERROR(VLOOKUP(D49,DB!A:I,9,0),"")</f>
        <v/>
      </c>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
      </c>
      <c r="C2" s="138"/>
      <c r="D2" s="137"/>
      <c r="E2" s="109"/>
      <c r="F2" s="145"/>
      <c r="G2" s="75">
        <f ca="1">IFERROR(NOW()-F2,"-")</f>
        <v>45986.043909259257</v>
      </c>
      <c r="H2" s="146"/>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45986.043909259257</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45986.043909259257</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45986.043909259257</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45986.043909259257</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45986.043909259257</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45986.043909259257</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45986.043909259257</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45986.043909259257</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45986.043909259257</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45986.043909259257</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45986.043909259257</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45986.043909259257</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45986.043909259257</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45986.043909259257</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45986.043909259257</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45986.043909259257</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45986.043909259257</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45986.043909259257</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45986.043909259257</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45986.043909259257</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45986.043909259257</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45986.043909259257</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45986.043909259257</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45986.043909259257</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45986.043909259257</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45986.043909259257</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45986.043909259257</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45986.043909259257</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45986.043909259257</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45986.043909259257</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45986.043909259257</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45986.043909259257</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45986.043909259257</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45986.043909259257</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45986.043909259257</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45986.043909259257</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45986.043909259257</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45986.043909259257</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45986.043909259257</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45986.043909259257</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45986.043909259257</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45986.043909259257</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2025-11-24T22:03:33Z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