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381" documentId="120_S{2AC9BD13-BADA-5192-A53E-5A8FF88502F6}" xr6:coauthVersionLast="47" xr6:coauthVersionMax="47" xr10:uidLastSave="{E57E1F2C-9723-4085-91A7-6A341A06553E}"/>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G2" i="9"/>
  <c r="G5" i="5"/>
  <c r="J15" i="4"/>
  <c r="J10" i="4"/>
  <c r="B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L10" i="4"/>
  <c r="B11" i="4"/>
  <c r="G11" i="4"/>
  <c r="I11" i="4"/>
  <c r="J11" i="4"/>
  <c r="L11" i="4"/>
  <c r="B12" i="4"/>
  <c r="G12" i="4"/>
  <c r="I12" i="4"/>
  <c r="J12" i="4"/>
  <c r="L12" i="4"/>
  <c r="B13" i="4"/>
  <c r="G13" i="4"/>
  <c r="I13" i="4"/>
  <c r="J13" i="4"/>
  <c r="L13" i="4"/>
  <c r="B14" i="4"/>
  <c r="G14" i="4"/>
  <c r="I14" i="4"/>
  <c r="J14" i="4"/>
  <c r="L14" i="4"/>
  <c r="B15" i="4"/>
  <c r="G15" i="4"/>
  <c r="I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4" i="2"/>
  <c r="G4" i="2"/>
  <c r="I4" i="2"/>
  <c r="J4" i="2"/>
  <c r="L4" i="2"/>
  <c r="B5" i="2"/>
  <c r="G5" i="2"/>
  <c r="I5" i="2"/>
  <c r="J5" i="2"/>
  <c r="L5" i="2"/>
  <c r="B6" i="2"/>
  <c r="G6" i="2"/>
  <c r="I6" i="2"/>
  <c r="J6" i="2"/>
  <c r="L6" i="2"/>
  <c r="B7" i="2"/>
  <c r="G7" i="2"/>
  <c r="I7" i="2"/>
  <c r="J7" i="2"/>
  <c r="L7" i="2"/>
  <c r="B8" i="2"/>
  <c r="G8" i="2"/>
  <c r="I8" i="2"/>
  <c r="J8" i="2"/>
  <c r="L8"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<sst xmlns="http://schemas.openxmlformats.org/spreadsheetml/2006/main" count="180313" uniqueCount="39140">
  <si>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</si>
  <si>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</si>
  <si>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</si>
  <si>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</si>
  <si>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</si>
  <si>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</si>
  <si>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</si>
  <si>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</si>
  <si>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</si>
  <si>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</si>
  <si>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</si>
  <si>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</si>
  <si>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</si>
  <si>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</si>
  <si>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</si>
  <si>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</si>
  <si>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</si>
  <si>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</si>
  <si>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</si>
  <si>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</si>
  <si>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</si>
  <si>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</si>
  <si>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</si>
  <si>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</si>
  <si>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</si>
  <si>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</si>
  <si>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</si>
  <si>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</si>
  <si>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</si>
  <si>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</si>
  <si>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</si>
  <si>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</si>
  <si>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</si>
  <si>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</si>
  <si>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</si>
  <si>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</si>
  <si>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</si>
  <si>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</si>
  <si>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</si>
  <si>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</si>
  <si>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</si>
  <si>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</si>
  <si>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</si>
  <si>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</si>
  <si>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</si>
  <si>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</si>
  <si>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</si>
  <si>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</si>
  <si>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</si>
  <si>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</si>
  <si>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</si>
  <si>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</si>
  <si>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</si>
  <si>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</si>
  <si>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</si>
  <si>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</si>
  <si>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</si>
  <si>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</si>
  <si>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</si>
  <si>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</si>
  <si>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</si>
  <si>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</si>
  <si>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</si>
  <si>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</si>
  <si>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</si>
  <si>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</si>
  <si>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</si>
  <si>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</si>
  <si>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</si>
  <si>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</si>
  <si>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</si>
  <si>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</si>
  <si>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</si>
  <si>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</si>
  <si>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</si>
  <si>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</si>
  <si>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</si>
  <si>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</si>
  <si>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</si>
  <si>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</si>
  <si>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</si>
  <si>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</si>
  <si>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</si>
  <si>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</si>
  <si>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</si>
  <si>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</si>
  <si>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</si>
  <si>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</si>
  <si>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</si>
  <si>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</si>
  <si>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</si>
  <si>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</si>
  <si>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</si>
  <si>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</si>
  <si>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</si>
  <si>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</si>
  <si>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</si>
  <si>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</si>
  <si>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</si>
  <si>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</si>
  <si>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</si>
  <si>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</si>
  <si>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</si>
  <si>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</si>
  <si>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</si>
  <si>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</si>
  <si>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</si>
  <si>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</si>
  <si>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</si>
  <si>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</si>
  <si>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</si>
  <si>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</si>
  <si>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</si>
  <si>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</si>
  <si>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</si>
  <si>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</si>
  <si>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</si>
  <si>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</si>
  <si>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</si>
  <si>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</si>
  <si>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</si>
  <si>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</si>
  <si>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</si>
  <si>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</si>
  <si>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</si>
  <si>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</si>
  <si>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</si>
  <si>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</si>
  <si>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</si>
  <si>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</si>
  <si>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</si>
  <si>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</si>
  <si>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</si>
  <si>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</si>
  <si>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</si>
  <si>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</si>
  <si>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</si>
  <si>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</si>
  <si>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</si>
  <si>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</si>
  <si>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</si>
  <si>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</si>
  <si>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</si>
  <si>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</si>
  <si>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</si>
  <si>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</si>
  <si>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</si>
  <si>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</si>
  <si>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</si>
  <si>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</si>
  <si>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</si>
  <si>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</si>
  <si>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</si>
  <si>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</si>
  <si>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</si>
  <si>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</si>
  <si>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</si>
  <si>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</si>
  <si>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</si>
  <si>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</si>
  <si>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</si>
  <si>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</si>
  <si>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</si>
  <si>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</si>
  <si>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</si>
  <si>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</si>
  <si>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</si>
  <si>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</si>
  <si>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</si>
  <si>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</si>
  <si>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</si>
  <si>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</si>
  <si>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</si>
  <si>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</si>
  <si>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</si>
  <si>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</si>
  <si>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</si>
  <si>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</si>
  <si>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</si>
  <si>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</si>
  <si>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</si>
  <si>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</si>
  <si>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</si>
  <si>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</si>
  <si>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</si>
  <si>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</si>
  <si>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</si>
  <si>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</si>
  <si>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</si>
  <si>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</si>
  <si>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</si>
  <si>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</si>
  <si>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</si>
  <si>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</si>
  <si>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</si>
  <si>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</si>
  <si>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</si>
  <si>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</si>
  <si>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</si>
  <si>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</si>
  <si>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</si>
  <si>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</si>
  <si>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</si>
  <si>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</si>
  <si>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</si>
  <si>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</si>
  <si>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</si>
  <si>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</si>
  <si>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</si>
  <si>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</si>
  <si>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</si>
  <si>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</si>
  <si>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</si>
  <si>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</si>
  <si>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</si>
  <si>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</si>
  <si>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</si>
  <si>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</si>
  <si>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</si>
  <si>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</si>
  <si>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</si>
  <si>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</si>
  <si>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</si>
  <si>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</si>
  <si>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</si>
  <si>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</si>
  <si>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</si>
  <si>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</si>
  <si>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</si>
  <si>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</si>
  <si>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</si>
  <si>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</si>
  <si>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</si>
  <si>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</si>
  <si>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</si>
  <si>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</si>
  <si>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</si>
  <si>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</si>
  <si>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</si>
  <si>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</si>
  <si>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</si>
  <si>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</si>
  <si>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</si>
  <si>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</si>
  <si>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</si>
  <si>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</si>
  <si>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</si>
  <si>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</si>
  <si>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</si>
  <si>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</si>
  <si>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</si>
  <si>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</si>
  <si>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</si>
  <si>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</si>
  <si>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</si>
  <si>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</si>
  <si>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</si>
  <si>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</si>
  <si>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</si>
  <si>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</si>
  <si>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</si>
  <si>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</si>
  <si>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</si>
  <si>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</si>
  <si>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</si>
  <si>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</si>
  <si>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</si>
  <si>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</si>
  <si>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</si>
  <si>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</si>
  <si>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</si>
  <si>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</si>
  <si>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</si>
  <si>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</si>
  <si>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</si>
  <si>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</si>
  <si>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</si>
  <si>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</si>
  <si>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</si>
  <si>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</si>
  <si>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</si>
  <si>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</si>
  <si>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</si>
  <si>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</si>
  <si>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</si>
  <si>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</si>
  <si>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</si>
  <si>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</si>
  <si>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</si>
  <si>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</si>
  <si>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</si>
  <si>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</si>
  <si>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</si>
  <si>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</si>
  <si>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</si>
  <si>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</si>
  <si>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</si>
  <si>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</si>
  <si>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</si>
  <si>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</si>
  <si>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</si>
  <si>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</si>
  <si>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</si>
  <si>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</si>
  <si>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</si>
  <si>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</si>
  <si>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</si>
  <si>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</si>
  <si>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</si>
  <si>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</si>
  <si>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</si>
  <si>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</si>
  <si>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</si>
  <si>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</si>
  <si>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</si>
  <si>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</si>
  <si>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</si>
  <si>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</si>
  <si>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</si>
  <si>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</si>
  <si>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</si>
  <si>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</si>
  <si>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</si>
  <si>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</si>
  <si>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</si>
  <si>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</si>
  <si>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</si>
  <si>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</si>
  <si>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</si>
  <si>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</si>
  <si>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</si>
  <si>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</si>
  <si>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</si>
  <si>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</si>
  <si>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</si>
  <si>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</si>
  <si>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</si>
  <si>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</si>
  <si>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</si>
  <si>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</si>
  <si>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</si>
  <si>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</si>
  <si>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</si>
  <si>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</si>
  <si>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</si>
  <si>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</si>
  <si>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</si>
  <si>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</si>
  <si>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</si>
  <si>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</si>
  <si>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</si>
  <si>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</si>
  <si>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</si>
  <si>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</si>
  <si>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</si>
  <si>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</si>
  <si>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</si>
  <si>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</si>
  <si>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</si>
  <si>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</si>
  <si>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</si>
  <si>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</si>
  <si>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</si>
  <si>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</si>
  <si>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</si>
  <si>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</si>
  <si>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</si>
  <si>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</si>
  <si>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</si>
  <si>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</si>
  <si>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</si>
  <si>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</si>
  <si>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</si>
  <si>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</si>
  <si>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</si>
  <si>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</si>
  <si>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</si>
  <si>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</si>
  <si>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</si>
  <si>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</si>
  <si>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</si>
  <si>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</si>
  <si>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</si>
  <si>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</si>
  <si>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</si>
  <si>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</si>
  <si>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</si>
  <si>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</si>
  <si>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</si>
  <si>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</si>
  <si>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</si>
  <si>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</si>
  <si>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</si>
  <si>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</si>
  <si>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</si>
  <si>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</si>
  <si>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</si>
  <si>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</si>
  <si>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</si>
  <si>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</si>
  <si>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</si>
  <si>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</si>
  <si>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</si>
  <si>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</si>
  <si>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</si>
  <si>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</si>
  <si>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</si>
  <si>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</si>
  <si>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</si>
  <si>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</si>
  <si>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</si>
  <si>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</si>
  <si>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</si>
  <si>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</si>
  <si>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</si>
  <si>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</si>
  <si>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</si>
  <si>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</si>
  <si>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</si>
  <si>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</si>
  <si>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</si>
  <si>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</si>
  <si>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</si>
  <si>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</si>
  <si>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</si>
  <si>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</si>
  <si>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</si>
  <si>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</si>
  <si>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</si>
  <si>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</si>
  <si>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</si>
  <si>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</si>
  <si>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</si>
  <si>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</si>
  <si>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</si>
  <si>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</si>
  <si>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</si>
  <si>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</si>
  <si>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</si>
  <si>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</si>
  <si>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</si>
  <si>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</si>
  <si>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</si>
  <si>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</si>
  <si>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</si>
  <si>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</si>
  <si>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</si>
  <si>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</si>
  <si>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</si>
  <si>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</si>
  <si>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</si>
  <si>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</si>
  <si>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</si>
  <si>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</si>
  <si>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</si>
  <si>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</si>
  <si>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</si>
  <si>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</si>
  <si>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</si>
  <si>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</si>
  <si>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</si>
  <si>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</si>
  <si>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</si>
  <si>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</si>
  <si>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</si>
  <si>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</si>
  <si>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</si>
  <si>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</si>
  <si>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</si>
  <si>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</si>
  <si>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</si>
  <si>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</si>
  <si>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</si>
  <si>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</si>
  <si>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</si>
  <si>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</si>
  <si>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</si>
  <si>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</si>
  <si>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</si>
  <si>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</si>
  <si>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</si>
  <si>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</si>
  <si>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</si>
  <si>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</si>
  <si>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</si>
  <si>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</si>
  <si>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</si>
  <si>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</si>
  <si>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</si>
  <si>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</si>
  <si>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</si>
  <si>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</si>
  <si>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</si>
  <si>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</si>
  <si>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</si>
  <si>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</si>
  <si>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</si>
  <si>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</si>
  <si>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</si>
  <si>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</si>
  <si>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</si>
  <si>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</si>
  <si>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</si>
  <si>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</si>
  <si>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</si>
  <si>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</si>
  <si>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</si>
  <si>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</si>
  <si>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</si>
  <si>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</si>
  <si>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</si>
  <si>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</si>
  <si>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</si>
  <si>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</si>
  <si>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</si>
  <si>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</si>
  <si>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</si>
  <si>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</si>
  <si>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</si>
  <si>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</si>
  <si>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</si>
  <si>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</si>
  <si>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</si>
  <si>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</si>
  <si>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</si>
  <si>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</si>
  <si>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</si>
  <si>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</si>
  <si>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</si>
  <si>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</si>
  <si>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</si>
  <si>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</si>
  <si>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</si>
  <si>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</si>
  <si>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</si>
  <si>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</si>
  <si>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</si>
  <si>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</si>
  <si>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</si>
  <si>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</si>
  <si>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</si>
  <si>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</si>
  <si>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</si>
  <si>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</si>
  <si>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</si>
  <si>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</si>
  <si>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</si>
  <si>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</si>
  <si>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</si>
  <si>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</si>
  <si>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</si>
  <si>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</si>
  <si>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</si>
  <si>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</si>
  <si>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</si>
  <si>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</si>
  <si>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</si>
  <si>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</si>
  <si>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</si>
  <si>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</si>
  <si>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</si>
  <si>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</si>
  <si>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</si>
  <si>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</si>
  <si>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</si>
  <si>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</si>
  <si>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</si>
  <si>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</si>
  <si>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</si>
  <si>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</si>
  <si>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</si>
  <si>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</si>
  <si>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</si>
  <si>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</si>
  <si>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</si>
  <si>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</si>
  <si>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</si>
  <si>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</si>
  <si>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</si>
  <si>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</si>
  <si>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</si>
  <si>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</si>
  <si>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</si>
  <si>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</si>
  <si>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</si>
  <si>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</si>
  <si>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</si>
  <si>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</si>
  <si>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</si>
  <si>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</si>
  <si>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</si>
  <si>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</si>
  <si>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</si>
  <si>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</si>
  <si>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</si>
  <si>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</si>
  <si>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</si>
  <si>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</si>
  <si>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</si>
  <si>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</si>
  <si>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</si>
  <si>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</si>
  <si>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</si>
  <si>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</si>
  <si>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</si>
  <si>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</si>
  <si>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</si>
  <si>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</si>
  <si>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</si>
  <si>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</si>
  <si>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</si>
  <si>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</si>
  <si>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</si>
  <si>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</si>
  <si>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</si>
  <si>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</si>
  <si>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</si>
  <si>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</si>
  <si>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</si>
  <si>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</si>
  <si>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</si>
  <si>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</si>
  <si>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</si>
  <si>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</si>
  <si>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</si>
  <si>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</si>
  <si>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</si>
  <si>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</si>
  <si>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</si>
  <si>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</si>
  <si>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</si>
  <si>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</si>
  <si>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</si>
  <si>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</si>
  <si>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</si>
  <si>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</si>
  <si>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</si>
  <si>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</si>
  <si>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</si>
  <si>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</si>
  <si>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</si>
  <si>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</si>
  <si>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</si>
  <si>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</si>
  <si>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</si>
  <si>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</si>
  <si>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</si>
  <si>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</si>
  <si>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</si>
  <si>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</si>
  <si>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</si>
  <si>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</si>
  <si>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</si>
  <si>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</si>
  <si>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</si>
  <si>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</si>
  <si>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</si>
  <si>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</si>
  <si>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</si>
  <si>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</si>
  <si>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</si>
  <si>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</si>
  <si>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</si>
  <si>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</si>
  <si>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</si>
  <si>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</si>
  <si>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</si>
  <si>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</si>
  <si>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</si>
  <si>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</si>
  <si>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</si>
  <si>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</si>
  <si>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</si>
  <si>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</si>
  <si>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</si>
  <si>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</si>
  <si>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</si>
  <si>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</si>
  <si>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</si>
  <si>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</si>
  <si>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</si>
  <si>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</si>
  <si>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</si>
  <si>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</si>
  <si>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</si>
  <si>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</si>
  <si>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</si>
  <si>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</si>
  <si>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</si>
  <si>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</si>
  <si>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</si>
  <si>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</si>
  <si>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</si>
  <si>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</si>
  <si>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</si>
  <si>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</si>
  <si>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</si>
  <si>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</si>
  <si>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</si>
  <si>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</si>
  <si>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</si>
  <si>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</si>
  <si>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</si>
  <si>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</si>
  <si>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</si>
  <si>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</si>
  <si>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</si>
  <si>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</si>
  <si>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</si>
  <si>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</si>
  <si>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</si>
  <si>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</si>
  <si>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</si>
  <si>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</si>
  <si>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</si>
  <si>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</si>
  <si>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</si>
  <si>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</si>
  <si>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</si>
  <si>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</si>
  <si>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</si>
  <si>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</si>
  <si>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</si>
  <si>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</si>
  <si>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</si>
  <si>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</si>
  <si>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</si>
  <si>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</si>
  <si>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</si>
  <si>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</si>
  <si>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</si>
  <si>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</si>
  <si>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</si>
  <si>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</si>
  <si>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</si>
  <si>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</si>
  <si>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</si>
  <si>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</si>
  <si>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</si>
  <si>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</si>
  <si>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</si>
  <si>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</si>
  <si>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</si>
  <si>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</si>
  <si>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</si>
  <si>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</si>
  <si>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</si>
  <si>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</si>
  <si>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</si>
  <si>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</si>
  <si>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</si>
  <si>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</si>
  <si>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</si>
  <si>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</si>
  <si>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</si>
  <si>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</si>
  <si>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</si>
  <si>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</si>
  <si>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</si>
  <si>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</si>
  <si>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</si>
  <si>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</si>
  <si>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</si>
  <si>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</si>
  <si>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</si>
  <si>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</si>
  <si>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</si>
  <si>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</si>
  <si>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</si>
  <si>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</si>
  <si>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</si>
  <si>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</si>
  <si>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</si>
  <si>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</si>
  <si>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</si>
  <si>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</si>
  <si>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</si>
  <si>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</si>
  <si>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</si>
  <si>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</si>
  <si>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</si>
  <si>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</si>
  <si>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</si>
  <si>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</si>
  <si>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</si>
  <si>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</si>
  <si>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</si>
  <si>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</si>
  <si>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</si>
  <si>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</si>
  <si>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</si>
  <si>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</si>
  <si>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</si>
  <si>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</si>
  <si>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</si>
  <si>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</si>
  <si>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</si>
  <si>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</si>
  <si>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</si>
  <si>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</si>
  <si>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</si>
  <si>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</si>
  <si>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</si>
  <si>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</si>
  <si>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</si>
  <si>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</si>
  <si>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</si>
  <si>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</si>
  <si>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</si>
  <si>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</si>
  <si>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</si>
  <si>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</si>
  <si>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</si>
  <si>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</si>
  <si>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</si>
  <si>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</si>
  <si>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</si>
  <si>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</si>
  <si>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</si>
  <si>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</si>
  <si>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</si>
  <si>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</si>
  <si>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</si>
  <si>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</si>
  <si>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</si>
  <si>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</si>
  <si>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</si>
  <si>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</si>
  <si>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</si>
  <si>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</si>
  <si>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</si>
  <si>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</si>
  <si>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</si>
  <si>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</si>
  <si>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</si>
  <si>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</si>
  <si>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</si>
  <si>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</si>
  <si>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</si>
  <si>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</si>
  <si>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</si>
  <si>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</si>
  <si>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</si>
  <si>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</si>
  <si>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</si>
  <si>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</si>
  <si>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</si>
  <si>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</si>
  <si>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</si>
  <si>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</si>
  <si>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</si>
  <si>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</si>
  <si>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</si>
  <si>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</si>
  <si>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</si>
  <si>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</si>
  <si>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</si>
  <si>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</si>
  <si>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</si>
  <si>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</si>
  <si>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</si>
  <si>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</si>
  <si>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</si>
  <si>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</si>
  <si>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</si>
  <si>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</si>
  <si>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</si>
  <si>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</si>
  <si>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</si>
  <si>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</si>
  <si>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</si>
  <si>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</si>
  <si>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</si>
  <si>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</si>
  <si>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</si>
  <si>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</si>
  <si>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</si>
  <si>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</si>
  <si>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</si>
  <si>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</si>
  <si>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</si>
  <si>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</si>
  <si>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</si>
  <si>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</si>
  <si>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</si>
  <si>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</si>
  <si>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</si>
  <si>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</si>
  <si>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</si>
  <si>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</si>
  <si>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</si>
  <si>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</si>
  <si>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</si>
  <si>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</si>
  <si>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</si>
  <si>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</si>
  <si>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</si>
  <si>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</si>
  <si>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</si>
  <si>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</si>
  <si>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</si>
  <si>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</si>
  <si>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</si>
  <si>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</si>
  <si>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</si>
  <si>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</si>
  <si>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</si>
  <si>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</si>
  <si>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</si>
  <si>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</si>
  <si>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</si>
  <si>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</si>
  <si>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</si>
  <si>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</si>
  <si>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</si>
  <si>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</si>
  <si>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</si>
  <si>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</si>
  <si>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</si>
  <si>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</si>
  <si>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</si>
  <si>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</si>
  <si>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</si>
  <si>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</si>
  <si>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</si>
  <si>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</si>
  <si>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</si>
  <si>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</si>
  <si>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</si>
  <si>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</si>
  <si>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</si>
  <si>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</si>
  <si>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</si>
  <si>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</si>
  <si>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</si>
  <si>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</si>
  <si>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</si>
  <si>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</si>
  <si>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</si>
  <si>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</si>
  <si>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</si>
  <si>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</si>
  <si>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</si>
  <si>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</si>
  <si>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</si>
  <si>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</si>
  <si>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</si>
  <si>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</si>
  <si>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</si>
  <si>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</si>
  <si>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</si>
  <si>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</si>
  <si>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</si>
  <si>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</si>
  <si>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</si>
  <si>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</si>
  <si>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</si>
  <si>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</si>
  <si>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</si>
  <si>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</si>
  <si>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</si>
  <si>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</si>
  <si>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</si>
  <si>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</si>
  <si>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</si>
  <si>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</si>
  <si>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</si>
  <si>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</si>
  <si>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</si>
  <si>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</si>
  <si>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</si>
  <si>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</si>
  <si>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</si>
  <si>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</si>
  <si>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</si>
  <si>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</si>
  <si>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</si>
  <si>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</si>
  <si>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</si>
  <si>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</si>
  <si>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</si>
  <si>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</si>
  <si>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</si>
  <si>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</si>
  <si>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</si>
  <si>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</si>
  <si>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</si>
  <si>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</si>
  <si>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</si>
  <si>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</si>
  <si>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</si>
  <si>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</si>
  <si>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</si>
  <si>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</si>
  <si>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</si>
  <si>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</si>
  <si>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</si>
  <si>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</si>
  <si>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</si>
  <si>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</si>
  <si>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</si>
  <si>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</si>
  <si>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</si>
  <si>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</si>
  <si>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</si>
  <si>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</si>
  <si>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</si>
  <si>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</si>
  <si>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</si>
  <si>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</si>
  <si>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</si>
  <si>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</si>
  <si>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</si>
  <si>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</si>
  <si>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</si>
  <si>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</si>
  <si>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</si>
  <si>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</si>
  <si>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</si>
  <si>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</si>
  <si>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</si>
  <si>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</si>
  <si>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</si>
  <si>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</si>
  <si>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</si>
  <si>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</si>
  <si>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</si>
  <si>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</si>
  <si>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</si>
  <si>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</si>
  <si>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</si>
  <si>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</si>
  <si>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</si>
  <si>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</si>
  <si>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</si>
  <si>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</si>
  <si>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</si>
  <si>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</si>
  <si>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</si>
  <si>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</si>
  <si>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</si>
  <si>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</si>
  <si>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</si>
  <si>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</si>
  <si>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</si>
  <si>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</si>
  <si>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</si>
  <si>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</si>
  <si>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</si>
  <si>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</si>
  <si>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</si>
  <si>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</si>
  <si>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</si>
  <si>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</si>
  <si>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</si>
  <si>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</si>
  <si>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</si>
  <si>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</si>
  <si>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</si>
  <si>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</si>
  <si>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</si>
  <si>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</si>
  <si>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</si>
  <si>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</si>
  <si>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</si>
  <si>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</si>
  <si>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</si>
  <si>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</si>
  <si>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</si>
  <si>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</si>
  <si>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</si>
  <si>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</si>
  <si>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</si>
  <si>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</si>
  <si>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</si>
  <si>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</si>
  <si>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</si>
  <si>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</si>
  <si>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</si>
  <si>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</si>
  <si>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</si>
  <si>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</si>
  <si>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</si>
  <si>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</si>
  <si>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</si>
  <si>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</si>
  <si>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</si>
  <si>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</si>
  <si>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</si>
  <si>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</si>
  <si>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</si>
  <si>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</si>
  <si>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</si>
  <si>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</si>
  <si>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</si>
  <si>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</si>
  <si>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</si>
  <si>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</si>
  <si>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</si>
  <si>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</si>
  <si>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</si>
  <si>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</si>
  <si>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</si>
  <si>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</si>
  <si>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</si>
  <si>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</si>
  <si>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</si>
  <si>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</si>
  <si>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</si>
  <si>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</si>
  <si>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</si>
  <si>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</si>
  <si>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</si>
  <si>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</si>
  <si>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</si>
  <si>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</si>
  <si>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</si>
  <si>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</si>
  <si>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</si>
  <si>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</si>
  <si>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</si>
  <si>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</si>
  <si>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</si>
  <si>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</si>
  <si>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</si>
  <si>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</si>
  <si>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</si>
  <si>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</si>
  <si>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</si>
  <si>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</si>
  <si>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</si>
  <si>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</si>
  <si>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</si>
  <si>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</si>
  <si>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</si>
  <si>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</si>
  <si>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</si>
  <si>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</si>
  <si>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</si>
  <si>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</si>
  <si>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</si>
  <si>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</si>
  <si>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</si>
  <si>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</si>
  <si>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</si>
  <si>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</si>
  <si>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</si>
  <si>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</si>
  <si>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</si>
  <si>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</si>
  <si>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</si>
  <si>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</si>
  <si>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</si>
  <si>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</si>
  <si>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</si>
  <si>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</si>
  <si>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</si>
  <si>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</si>
  <si>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</si>
  <si>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</si>
  <si>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</si>
  <si>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</si>
  <si>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</si>
  <si>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</si>
  <si>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</si>
  <si>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</si>
  <si>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</si>
  <si>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</si>
  <si>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</si>
  <si>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</si>
  <si>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</si>
  <si>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</si>
  <si>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</si>
  <si>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</si>
  <si>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</si>
  <si>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</si>
  <si>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</si>
  <si>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</si>
  <si>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</si>
  <si>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</si>
  <si>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</si>
  <si>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</si>
  <si>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</si>
  <si>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</si>
  <si>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</si>
  <si>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</si>
  <si>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</si>
  <si>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</si>
  <si>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</si>
  <si>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</si>
  <si>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</si>
  <si>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</si>
  <si>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</si>
  <si>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</si>
  <si>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</si>
  <si>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</si>
  <si>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</si>
  <si>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</si>
  <si>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</si>
  <si>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</si>
  <si>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</si>
  <si>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</si>
  <si>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</si>
  <si>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</si>
  <si>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</si>
  <si>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</si>
  <si>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</si>
  <si>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</si>
  <si>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</si>
  <si>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</si>
  <si>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</si>
  <si>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</si>
  <si>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</si>
  <si>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</si>
  <si>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</si>
  <si>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</si>
  <si>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</si>
  <si>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</si>
  <si>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</si>
  <si>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</si>
  <si>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</si>
  <si>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</si>
  <si>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</si>
  <si>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</si>
  <si>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</si>
  <si>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</si>
  <si>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</si>
  <si>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</si>
  <si>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</si>
  <si>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</si>
  <si>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</si>
  <si>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</si>
  <si>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</si>
  <si>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</si>
  <si>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</si>
  <si>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</si>
  <si>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</si>
  <si>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</si>
  <si>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</si>
  <si>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</si>
  <si>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</si>
  <si>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</si>
  <si>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</si>
  <si>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</si>
  <si>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</si>
  <si>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</si>
  <si>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</si>
  <si>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</si>
  <si>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</si>
  <si>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</si>
  <si>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</si>
  <si>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</si>
  <si>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</si>
  <si>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</si>
  <si>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</si>
  <si>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</si>
  <si>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</si>
  <si>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</si>
  <si>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</si>
  <si>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</si>
  <si>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</si>
  <si>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</si>
  <si>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</si>
  <si>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</si>
  <si>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</si>
  <si>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</si>
  <si>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</si>
  <si>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</si>
  <si>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</si>
  <si>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</si>
  <si>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</si>
  <si>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</si>
  <si>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</si>
  <si>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</si>
  <si>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</si>
  <si>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</si>
  <si>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</si>
  <si>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</si>
  <si>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</si>
  <si>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</si>
  <si>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</si>
  <si>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</si>
  <si>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</si>
  <si>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</si>
  <si>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</si>
  <si>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</si>
  <si>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</si>
  <si>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</si>
  <si>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</si>
  <si>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</si>
  <si>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</si>
  <si>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</si>
  <si>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</si>
  <si>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</si>
  <si>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</si>
  <si>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</si>
  <si>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</si>
  <si>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</si>
  <si>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</si>
  <si>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</si>
  <si>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</si>
  <si>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</si>
  <si>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</si>
  <si>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</si>
  <si>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</si>
  <si>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</si>
  <si>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</si>
  <si>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</si>
  <si>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</si>
  <si>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</si>
  <si>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</si>
  <si>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</si>
  <si>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</si>
  <si>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</si>
  <si>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</si>
  <si>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</si>
  <si>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</si>
  <si>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</si>
  <si>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</si>
  <si>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</si>
  <si>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</si>
  <si>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</si>
  <si>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</si>
  <si>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</si>
  <si>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</si>
  <si>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</si>
  <si>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</si>
  <si>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</si>
  <si>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</si>
  <si>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</si>
  <si>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</si>
  <si>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</si>
  <si>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</si>
  <si>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</si>
  <si>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</si>
  <si>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</si>
  <si>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</si>
  <si>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</si>
  <si>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</si>
  <si>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</si>
  <si>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</si>
  <si>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</si>
  <si>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</si>
  <si>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</si>
  <si>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</si>
  <si>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</si>
  <si>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</si>
  <si>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</si>
  <si>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</si>
  <si>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</si>
  <si>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</si>
  <si>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</si>
  <si>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</si>
  <si>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</si>
  <si>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</si>
  <si>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</si>
  <si>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</si>
  <si>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</si>
  <si>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</si>
  <si>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</si>
  <si>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</si>
  <si>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</si>
  <si>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</si>
  <si>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</si>
  <si>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</si>
  <si>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</si>
  <si>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</si>
  <si>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</si>
  <si>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</si>
  <si>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</si>
  <si>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</si>
  <si>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</si>
  <si>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</si>
  <si>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</si>
  <si>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</si>
  <si>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</si>
  <si>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</si>
  <si>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</si>
  <si>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</si>
  <si>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</si>
  <si>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</si>
  <si>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</si>
  <si>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</si>
  <si>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</si>
  <si>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</si>
  <si>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</si>
  <si>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</si>
  <si>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</si>
  <si>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</si>
  <si>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</si>
  <si>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</si>
  <si>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</si>
  <si>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</si>
  <si>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</si>
  <si>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</si>
  <si>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</si>
  <si>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</si>
  <si>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</si>
  <si>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</si>
  <si>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</si>
  <si>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</si>
  <si>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</si>
  <si>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</si>
  <si>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</si>
  <si>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</si>
  <si>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</si>
  <si>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</si>
  <si>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</si>
  <si>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</si>
  <si>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</si>
  <si>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</si>
  <si>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</si>
  <si>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</si>
  <si>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</si>
  <si>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</si>
  <si>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</si>
  <si>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</si>
  <si>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</si>
  <si>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</si>
  <si>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</si>
  <si>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</si>
  <si>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</si>
  <si>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</si>
  <si>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</si>
  <si>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</si>
  <si>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</si>
  <si>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</si>
  <si>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</si>
  <si>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</si>
  <si>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</si>
  <si>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</si>
  <si>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</si>
  <si>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</si>
  <si>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</si>
  <si>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</si>
  <si>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</si>
  <si>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</si>
  <si>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</si>
  <si>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</si>
  <si>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</si>
  <si>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</si>
  <si>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</si>
  <si>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</si>
  <si>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</si>
  <si>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</si>
  <si>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</si>
  <si>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</si>
  <si>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</si>
  <si>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</si>
  <si>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</si>
  <si>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</si>
  <si>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</si>
  <si>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</si>
  <si>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</si>
  <si>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</si>
  <si>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</si>
  <si>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</si>
  <si>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</si>
  <si>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</si>
  <si>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</si>
  <si>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</si>
  <si>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</si>
  <si>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</si>
  <si>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</si>
  <si>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</si>
  <si>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</si>
  <si>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</si>
  <si>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</si>
  <si>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</si>
  <si>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</si>
  <si>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</si>
  <si>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</si>
  <si>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</si>
  <si>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</si>
  <si>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</si>
  <si>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</si>
  <si>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</si>
  <si>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</si>
  <si>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</si>
  <si>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</si>
  <si>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</si>
  <si>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</si>
  <si>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</si>
  <si>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</si>
  <si>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</si>
  <si>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</si>
  <si>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</si>
  <si>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</si>
  <si>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</si>
  <si>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</si>
  <si>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</si>
  <si>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</si>
  <si>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</si>
  <si>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</si>
  <si>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</si>
  <si>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</si>
  <si>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</si>
  <si>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</si>
  <si>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</si>
  <si>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</si>
  <si>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</si>
  <si>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</si>
  <si>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</si>
  <si>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</si>
  <si>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</si>
  <si>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</si>
  <si>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</si>
  <si>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</si>
  <si>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</si>
  <si>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</si>
  <si>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</si>
  <si>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</si>
  <si>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</si>
  <si>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</si>
  <si>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</si>
  <si>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</si>
  <si>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</si>
  <si>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</si>
  <si>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</si>
  <si>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</si>
  <si>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</si>
  <si>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</si>
  <si>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</si>
  <si>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</si>
  <si>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</si>
  <si>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</si>
  <si>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</si>
  <si>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</si>
  <si>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</si>
  <si>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</si>
  <si>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</si>
  <si>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</si>
  <si>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</si>
  <si>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</si>
  <si>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</si>
  <si>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</si>
  <si>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</si>
  <si>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</si>
  <si>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</si>
  <si>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</si>
  <si>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</si>
  <si>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</si>
  <si>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</si>
  <si>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</si>
  <si>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</si>
  <si>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</si>
  <si>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</si>
  <si>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</si>
  <si>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</si>
  <si>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</si>
  <si>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</si>
  <si>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</si>
  <si>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</si>
  <si>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</si>
  <si>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</si>
  <si>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</si>
  <si>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</si>
  <si>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</si>
  <si>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</si>
  <si>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</si>
  <si>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</si>
  <si>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</si>
  <si>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</si>
  <si>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</si>
  <si>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</si>
  <si>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</si>
  <si>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</si>
  <si>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</si>
  <si>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</si>
  <si>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</si>
  <si>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</si>
  <si>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</si>
  <si>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</si>
  <si>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</si>
  <si>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</si>
  <si>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</si>
  <si>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</si>
  <si>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</si>
  <si>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</si>
  <si>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</si>
  <si>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</si>
  <si>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</si>
  <si>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</si>
  <si>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</si>
  <si>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</si>
  <si>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</si>
  <si>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</si>
  <si>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</si>
  <si>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</si>
  <si>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</si>
  <si>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</si>
  <si>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</si>
  <si>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</si>
  <si>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</si>
  <si>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</si>
  <si>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</si>
  <si>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</si>
  <si>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</si>
  <si>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</si>
  <si>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</si>
  <si>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</si>
  <si>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</si>
  <si>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</si>
  <si>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</si>
  <si>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</si>
  <si>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</si>
  <si>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</si>
  <si>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</si>
  <si>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</si>
  <si>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</si>
  <si>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</si>
  <si>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</si>
  <si>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</si>
  <si>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</si>
  <si>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</si>
  <si>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</si>
  <si>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</si>
  <si>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</si>
  <si>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</si>
  <si>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</si>
  <si>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</si>
  <si>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</si>
  <si>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</si>
  <si>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</si>
  <si>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</si>
  <si>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</si>
  <si>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</si>
  <si>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</si>
  <si>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</si>
  <si>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</si>
  <si>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</si>
  <si>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</si>
  <si>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</si>
  <si>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</si>
  <si>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</si>
  <si>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</si>
  <si>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</si>
  <si>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</si>
  <si>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</si>
  <si>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</si>
  <si>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</si>
  <si>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</si>
  <si>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</si>
  <si>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</si>
  <si>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</si>
  <si>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</si>
  <si>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</si>
  <si>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</si>
  <si>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</si>
  <si>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</si>
  <si>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</si>
  <si>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</si>
  <si>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</si>
  <si>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</si>
  <si>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</si>
  <si>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</si>
  <si>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</si>
  <si>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</si>
  <si>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</si>
  <si>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</si>
  <si>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</si>
  <si>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</si>
  <si>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</si>
  <si>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</si>
  <si>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</si>
  <si>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</si>
  <si>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</si>
  <si>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</si>
  <si>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</si>
  <si>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</si>
  <si>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</si>
  <si>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</si>
  <si>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</si>
  <si>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</si>
  <si>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</si>
  <si>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</si>
  <si>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</si>
  <si>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</si>
  <si>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</si>
  <si>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</si>
  <si>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</si>
  <si>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</si>
  <si>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</si>
  <si>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</si>
  <si>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</si>
  <si>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</si>
  <si>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</si>
  <si>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</si>
  <si>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</si>
  <si>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</si>
  <si>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</si>
  <si>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</si>
  <si>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</si>
  <si>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</si>
  <si>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</si>
  <si>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</si>
  <si>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</si>
  <si>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</si>
  <si>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</si>
  <si>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</si>
  <si>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</si>
  <si>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</si>
  <si>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</si>
  <si>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</si>
  <si>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</si>
  <si>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</si>
  <si>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</si>
  <si>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</si>
  <si>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</si>
  <si>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</si>
  <si>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</si>
  <si>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</si>
  <si>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</si>
  <si>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</si>
  <si>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</si>
  <si>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</si>
  <si>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</si>
  <si>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</si>
  <si>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</si>
  <si>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</si>
  <si>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</si>
  <si>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</si>
  <si>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</si>
  <si>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</si>
  <si>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</si>
  <si>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</si>
  <si>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</si>
  <si>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</si>
  <si>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</si>
  <si>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</si>
  <si>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</si>
  <si>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</si>
  <si>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</si>
  <si>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</si>
  <si>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</si>
  <si>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</si>
  <si>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</si>
  <si>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</si>
  <si>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</si>
  <si>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</si>
  <si>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</si>
  <si>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</si>
  <si>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</si>
  <si>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</si>
  <si>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</si>
  <si>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</si>
  <si>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</si>
  <si>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</si>
  <si>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</si>
  <si>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</si>
  <si>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</si>
  <si>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</si>
  <si>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</si>
  <si>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</si>
  <si>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</si>
  <si>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</si>
  <si>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</si>
  <si>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</si>
  <si>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</si>
  <si>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</si>
  <si>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</si>
  <si>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</si>
  <si>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</si>
  <si>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</si>
  <si>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</si>
  <si>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</si>
  <si>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</si>
  <si>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</si>
  <si>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</si>
  <si>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</si>
  <si>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</si>
  <si>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</si>
  <si>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</si>
  <si>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</si>
  <si>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</si>
  <si>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</si>
  <si>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</si>
  <si>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</si>
  <si>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</si>
  <si>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</si>
  <si>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</si>
  <si>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</si>
  <si>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</si>
  <si>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</si>
  <si>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</si>
  <si>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</si>
  <si>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</si>
  <si>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</si>
  <si>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</si>
  <si>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</si>
  <si>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</si>
  <si>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</si>
  <si>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</si>
  <si>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</si>
  <si>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</si>
  <si>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</si>
  <si>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</si>
  <si>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</si>
  <si>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</si>
  <si>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</si>
  <si>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</si>
  <si>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</si>
  <si>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</si>
  <si>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</si>
  <si>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</si>
  <si>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</si>
  <si>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</si>
  <si>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</si>
  <si>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</si>
  <si>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</si>
  <si>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</si>
  <si>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</si>
  <si>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</si>
  <si>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</si>
  <si>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</si>
  <si>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</si>
  <si>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</si>
  <si>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</si>
  <si>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</si>
  <si>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</si>
  <si>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</si>
  <si>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</si>
  <si>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</si>
  <si>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</si>
  <si>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</si>
  <si>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</si>
  <si>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</si>
  <si>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</si>
  <si>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</si>
  <si>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</si>
  <si>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</si>
  <si>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</si>
  <si>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</si>
  <si>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</si>
  <si>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</si>
  <si>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</si>
  <si>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</si>
  <si>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</si>
  <si>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</si>
  <si>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</si>
  <si>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</si>
  <si>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</si>
  <si>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</si>
  <si>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</si>
  <si>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</si>
  <si>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</si>
  <si>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</si>
  <si>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</si>
  <si>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</si>
  <si>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</si>
  <si>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</si>
  <si>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</si>
  <si>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</si>
  <si>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</si>
  <si>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</si>
  <si>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</si>
  <si>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</si>
  <si>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</si>
  <si>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</si>
  <si>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</si>
  <si>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</si>
  <si>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</si>
  <si>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</si>
  <si>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</si>
  <si>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</si>
  <si>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</si>
  <si>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</si>
  <si>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</si>
  <si>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</si>
  <si>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</si>
  <si>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</si>
  <si>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</si>
  <si>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</si>
  <si>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</si>
  <si>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</si>
  <si>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</si>
  <si>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</si>
  <si>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</si>
  <si>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</si>
  <si>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</si>
  <si>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</si>
  <si>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</si>
  <si>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</si>
  <si>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</si>
  <si>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</si>
  <si>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</si>
  <si>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</si>
  <si>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</si>
  <si>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</si>
  <si>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</si>
  <si>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</si>
  <si>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</si>
  <si>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</si>
  <si>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</si>
  <si>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</si>
  <si>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</si>
  <si>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</si>
  <si>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</si>
  <si>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</si>
  <si>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</si>
  <si>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</si>
  <si>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</si>
  <si>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</si>
  <si>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</si>
  <si>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</si>
  <si>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</si>
  <si>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</si>
  <si>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</si>
  <si>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</si>
  <si>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</si>
  <si>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</si>
  <si>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</si>
  <si>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</si>
  <si>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</si>
  <si>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</si>
  <si>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</si>
  <si>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</si>
  <si>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</si>
  <si>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</si>
  <si>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</si>
  <si>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</si>
  <si>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</si>
  <si>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</si>
  <si>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</si>
  <si>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</si>
  <si>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</si>
  <si>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</si>
  <si>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</si>
  <si>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</si>
  <si>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</si>
  <si>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</si>
  <si>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</si>
  <si>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</si>
  <si>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</si>
  <si>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</si>
  <si>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</si>
  <si>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</si>
  <si>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</si>
  <si>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</si>
  <si>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</si>
  <si>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</si>
  <si>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</si>
  <si>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</si>
  <si>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</si>
  <si>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</si>
  <si>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</si>
  <si>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</si>
  <si>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</si>
  <si>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</si>
  <si>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</si>
  <si>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</si>
  <si>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</si>
  <si>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</si>
  <si>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</si>
  <si>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</si>
  <si>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</si>
  <si>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</si>
  <si>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</si>
  <si>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</si>
  <si>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</si>
  <si>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</si>
  <si>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</si>
  <si>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</si>
  <si>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</si>
  <si>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</si>
  <si>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</si>
  <si>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</si>
  <si>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</si>
  <si>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</si>
  <si>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</si>
  <si>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</si>
  <si>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</si>
  <si>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</si>
  <si>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</si>
  <si>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</si>
  <si>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</si>
  <si>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</si>
  <si>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</si>
  <si>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</si>
  <si>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</si>
  <si>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</si>
  <si>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</si>
  <si>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</si>
  <si>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</si>
  <si>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</si>
  <si>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</si>
  <si>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</si>
  <si>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</si>
  <si>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</si>
  <si>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</si>
  <si>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</si>
  <si>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</si>
  <si>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</si>
  <si>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</si>
  <si>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</si>
  <si>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</si>
  <si>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</si>
  <si>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</si>
  <si>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</si>
  <si>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</si>
  <si>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</si>
  <si>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</si>
  <si>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</si>
  <si>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</si>
  <si>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</si>
  <si>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</si>
  <si>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</si>
  <si>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</si>
  <si>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</si>
  <si>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</si>
  <si>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</si>
  <si>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</si>
  <si>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</si>
  <si>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</si>
  <si>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</si>
  <si>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</si>
  <si>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</si>
  <si>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</si>
  <si>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</si>
  <si>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</si>
  <si>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</si>
  <si>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</si>
  <si>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</si>
  <si>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</si>
  <si>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</si>
  <si>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</si>
  <si>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</si>
  <si>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</si>
  <si>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</si>
  <si>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</si>
  <si>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</si>
  <si>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</si>
  <si>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</si>
  <si>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</si>
  <si>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</si>
  <si>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</si>
  <si>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</si>
  <si>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</si>
  <si>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</si>
  <si>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</si>
  <si>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</si>
  <si>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</si>
  <si>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</si>
  <si>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</si>
  <si>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</si>
  <si>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</si>
  <si>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</si>
  <si>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</si>
  <si>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</si>
  <si>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</si>
  <si>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</si>
  <si>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</si>
  <si>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</si>
  <si>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</si>
  <si>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</si>
  <si>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</si>
  <si>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</si>
  <si>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</si>
  <si>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</si>
  <si>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</si>
  <si>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</si>
  <si>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</si>
  <si>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</si>
  <si>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</si>
  <si>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</si>
  <si>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</si>
  <si>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</si>
  <si>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</si>
  <si>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</si>
  <si>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</si>
  <si>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</si>
  <si>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</si>
  <si>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</si>
  <si>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</si>
  <si>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</si>
  <si>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</si>
  <si>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</si>
  <si>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</si>
  <si>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</si>
  <si>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</si>
  <si>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</si>
  <si>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</si>
  <si>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</si>
  <si>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</si>
  <si>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</si>
  <si>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</si>
  <si>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</si>
  <si>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</si>
  <si>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</si>
  <si>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</si>
  <si>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</si>
  <si>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</si>
  <si>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</si>
  <si>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</si>
  <si>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</si>
  <si>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</si>
  <si>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</si>
  <si>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</si>
  <si>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</si>
  <si>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</si>
  <si>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</si>
  <si>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</si>
  <si>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</si>
  <si>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</si>
  <si>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</si>
  <si>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</si>
  <si>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</si>
  <si>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</si>
  <si>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</si>
  <si>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</si>
  <si>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</si>
  <si>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</si>
  <si>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</si>
  <si>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</si>
  <si>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</si>
  <si>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</si>
  <si>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</si>
  <si>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</si>
  <si>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</si>
  <si>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</si>
  <si>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</si>
  <si>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</si>
  <si>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</si>
  <si>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</si>
  <si>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</si>
  <si>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</si>
  <si>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</si>
  <si>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</si>
  <si>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</si>
  <si>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</si>
  <si>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</si>
  <si>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</si>
  <si>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</si>
  <si>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</si>
  <si>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</si>
  <si>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</si>
  <si>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</si>
  <si>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</si>
  <si>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</si>
  <si>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</si>
  <si>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</si>
  <si>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</si>
  <si>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</si>
  <si>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</si>
  <si>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</si>
  <si>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</si>
  <si>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</si>
  <si>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</si>
  <si>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</si>
  <si>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</si>
  <si>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</si>
  <si>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</si>
  <si>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</si>
  <si>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</si>
  <si>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</si>
  <si>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</si>
  <si>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</si>
  <si>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</si>
  <si>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</si>
  <si>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</si>
  <si>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</si>
  <si>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</si>
  <si>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</si>
  <si>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</si>
  <si>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</si>
  <si>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</si>
  <si>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</si>
  <si>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</si>
  <si>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</si>
  <si>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</si>
  <si>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</si>
  <si>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</si>
  <si>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</si>
  <si>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</si>
  <si>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</si>
  <si>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</si>
  <si>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</si>
  <si>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</si>
  <si>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</si>
  <si>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</si>
  <si>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</si>
  <si>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</si>
  <si>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</si>
  <si>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</si>
  <si>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</si>
  <si>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</si>
  <si>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</si>
  <si>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</si>
  <si>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</si>
  <si>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</si>
  <si>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</si>
  <si>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</si>
  <si>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</si>
  <si>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</si>
  <si>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</si>
  <si>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</si>
  <si>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</si>
  <si>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</si>
  <si>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</si>
  <si>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</si>
  <si>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</si>
  <si>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</si>
  <si>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</si>
  <si>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</si>
  <si>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</si>
  <si>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</si>
  <si>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</si>
  <si>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</si>
  <si>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</si>
  <si>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</si>
  <si>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</si>
  <si>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</si>
  <si>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</si>
  <si>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</si>
  <si>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</si>
  <si>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</si>
  <si>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</si>
  <si>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</si>
  <si>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</si>
  <si>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</si>
  <si>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</si>
  <si>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</si>
  <si>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</si>
  <si>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</si>
  <si>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</si>
  <si>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</si>
  <si>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</si>
  <si>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</si>
  <si>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</si>
  <si>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</si>
  <si>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</si>
  <si>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</si>
  <si>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</si>
  <si>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</si>
  <si>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</si>
  <si>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</si>
  <si>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</si>
  <si>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</si>
  <si>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</si>
  <si>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</si>
  <si>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</si>
  <si>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</si>
  <si>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</si>
  <si>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</si>
  <si>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</si>
  <si>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</si>
  <si>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</si>
  <si>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</si>
  <si>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</si>
  <si>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</si>
  <si>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</si>
  <si>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</si>
  <si>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</si>
  <si>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</si>
  <si>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</si>
  <si>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</si>
  <si>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</si>
  <si>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</si>
  <si>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</si>
  <si>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</si>
  <si>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</si>
  <si>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</si>
  <si>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</si>
  <si>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</si>
  <si>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</si>
  <si>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</si>
  <si>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</si>
  <si>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</si>
  <si>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</si>
  <si>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</si>
  <si>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</si>
  <si>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</si>
  <si>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</si>
  <si>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</si>
  <si>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</si>
  <si>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</si>
  <si>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</si>
  <si>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</si>
  <si>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</si>
  <si>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</si>
  <si>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</si>
  <si>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</si>
  <si>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</si>
  <si>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</si>
  <si>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</si>
  <si>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</si>
  <si>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</si>
  <si>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</si>
  <si>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</si>
  <si>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</si>
  <si>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</si>
  <si>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</si>
  <si>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</si>
  <si>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</si>
  <si>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</si>
  <si>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</si>
  <si>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</si>
  <si>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</si>
  <si>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</si>
  <si>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</si>
  <si>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</si>
  <si>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</si>
  <si>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</si>
  <si>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</si>
  <si>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</si>
  <si>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</si>
  <si>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</si>
  <si>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</si>
  <si>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</si>
  <si>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</si>
  <si>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</si>
  <si>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</si>
  <si>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</si>
  <si>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</si>
  <si>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</si>
  <si>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</si>
  <si>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</si>
  <si>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</si>
  <si>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</si>
  <si>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</si>
  <si>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</si>
  <si>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</si>
  <si>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</si>
  <si>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</si>
  <si>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</si>
  <si>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</si>
  <si>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</si>
  <si>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</si>
  <si>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</si>
  <si>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</si>
  <si>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</si>
  <si>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</si>
  <si>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</si>
  <si>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</si>
  <si>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</si>
  <si>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</si>
  <si>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</si>
  <si>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</si>
  <si>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</si>
  <si>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</si>
  <si>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</si>
  <si>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</si>
  <si>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</si>
  <si>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</si>
  <si>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</si>
  <si>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</si>
  <si>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</si>
  <si>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</si>
  <si>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</si>
  <si>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</si>
  <si>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</si>
  <si>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</si>
  <si>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</si>
  <si>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</si>
  <si>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</si>
  <si>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</si>
  <si>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</si>
  <si>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</si>
  <si>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</si>
  <si>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</si>
  <si>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</si>
  <si>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</si>
  <si>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</si>
  <si>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</si>
  <si>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</si>
  <si>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</si>
  <si>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</si>
  <si>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</si>
  <si>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</si>
  <si>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</si>
  <si>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</si>
  <si>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</si>
  <si>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</si>
  <si>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</si>
  <si>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</si>
  <si>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</si>
  <si>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</si>
  <si>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</si>
  <si>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</si>
  <si>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</si>
  <si>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</si>
  <si>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</si>
  <si>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</si>
  <si>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</si>
  <si>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</si>
  <si>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</si>
  <si>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</si>
  <si>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</si>
  <si>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</si>
  <si>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</si>
  <si>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</si>
  <si>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</si>
  <si>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</si>
  <si>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</si>
  <si>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</si>
  <si>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</si>
  <si>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</si>
  <si>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</si>
  <si>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</si>
  <si>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</si>
  <si>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</si>
  <si>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</si>
  <si>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</si>
  <si>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</si>
  <si>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</si>
  <si>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</si>
  <si>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</si>
  <si>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</si>
  <si>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</si>
  <si>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</si>
  <si>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</si>
  <si>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</si>
  <si>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</si>
  <si>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</si>
  <si>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</si>
  <si>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</si>
  <si>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</si>
  <si>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</si>
  <si>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</si>
  <si>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</si>
  <si>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</si>
  <si>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</si>
  <si>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</si>
  <si>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</si>
  <si>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</si>
  <si>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</si>
  <si>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</si>
  <si>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</si>
  <si>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</si>
  <si>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</si>
  <si>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</si>
  <si>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</si>
  <si>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</si>
  <si>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</si>
  <si>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</si>
  <si>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</si>
  <si>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</si>
  <si>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</si>
  <si>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</si>
  <si>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</si>
  <si>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</si>
  <si>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</si>
  <si>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</si>
  <si>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</si>
  <si>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</si>
  <si>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</si>
  <si>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</si>
  <si>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</si>
  <si>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</si>
  <si>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</si>
  <si>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</si>
  <si>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</si>
  <si>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</si>
  <si>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</si>
  <si>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</si>
  <si>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</si>
  <si>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</si>
  <si>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</si>
  <si>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</si>
  <si>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</si>
  <si>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</si>
  <si>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</si>
  <si>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</si>
  <si>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</si>
  <si>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</si>
  <si>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</si>
  <si>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</si>
  <si>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</si>
  <si>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</si>
  <si>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</si>
  <si>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</si>
  <si>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</si>
  <si>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</si>
  <si>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</si>
  <si>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</si>
  <si>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</si>
  <si>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</si>
  <si>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</si>
  <si>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</si>
  <si>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</si>
  <si>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</si>
  <si>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</si>
  <si>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</si>
  <si>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</si>
  <si>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</si>
  <si>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</si>
  <si>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</si>
  <si>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</si>
  <si>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</si>
  <si>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</si>
  <si>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</si>
  <si>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</si>
  <si>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</si>
  <si>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</si>
  <si>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</si>
  <si>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</si>
  <si>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</si>
  <si>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</si>
  <si>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</si>
  <si>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</si>
  <si>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</si>
  <si>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</si>
  <si>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</si>
  <si>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</si>
  <si>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</si>
  <si>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</si>
  <si>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</si>
  <si>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</si>
  <si>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</si>
  <si>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</si>
  <si>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</si>
  <si>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</si>
  <si>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</si>
  <si>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</si>
  <si>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</si>
  <si>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</si>
  <si>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</si>
  <si>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</si>
  <si>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</si>
  <si>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</si>
  <si>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</si>
  <si>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</si>
  <si>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</si>
  <si>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</si>
  <si>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</si>
  <si>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</si>
  <si>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</si>
  <si>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</si>
  <si>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</si>
  <si>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</si>
  <si>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</si>
  <si>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</si>
  <si>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</si>
  <si>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</si>
  <si>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</si>
  <si>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</si>
  <si>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</si>
  <si>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</si>
  <si>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</si>
  <si>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</si>
  <si>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</si>
  <si>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</si>
  <si>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</si>
  <si>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</si>
  <si>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</si>
  <si>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</si>
  <si>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</si>
  <si>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</si>
  <si>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</si>
  <si>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</si>
  <si>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</si>
  <si>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</si>
  <si>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</si>
  <si>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</si>
  <si>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</si>
  <si>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</si>
  <si>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</si>
  <si>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</si>
  <si>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</si>
  <si>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</si>
  <si>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</si>
  <si>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</si>
  <si>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</si>
  <si>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</si>
  <si>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</si>
  <si>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</si>
  <si>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</si>
  <si>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</si>
  <si>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</si>
  <si>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</si>
  <si>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</si>
  <si>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</si>
  <si>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</si>
  <si>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</si>
  <si>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</si>
  <si>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</si>
  <si>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</si>
  <si>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</si>
  <si>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</si>
  <si>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</si>
  <si>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</si>
  <si>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</si>
  <si>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</si>
  <si>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</si>
  <si>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</si>
  <si>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</si>
  <si>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</si>
  <si>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</si>
  <si>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</si>
  <si>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</si>
  <si>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</si>
  <si>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</si>
  <si>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</si>
  <si>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</si>
  <si>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</si>
  <si>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</si>
  <si>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</si>
  <si>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</si>
  <si>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</si>
  <si>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</si>
  <si>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</si>
  <si>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</si>
  <si>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</si>
  <si>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</si>
  <si>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</si>
  <si>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</si>
  <si>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</si>
  <si>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</si>
  <si>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</si>
  <si>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</si>
  <si>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</si>
  <si>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</si>
  <si>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</si>
  <si>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</si>
  <si>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</si>
  <si>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</si>
  <si>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</si>
  <si>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</si>
  <si>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</si>
  <si>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</si>
  <si>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</si>
  <si>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</si>
  <si>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</si>
  <si>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</si>
  <si>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</si>
  <si>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</si>
  <si>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</si>
  <si>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</si>
  <si>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</si>
  <si>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</si>
  <si>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</si>
  <si>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</si>
  <si>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</si>
  <si>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</si>
  <si>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</si>
  <si>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</si>
  <si>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</si>
  <si>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</si>
  <si>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</si>
  <si>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</si>
  <si>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</si>
  <si>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</si>
  <si>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</si>
  <si>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</si>
  <si>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</si>
  <si>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</si>
  <si>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</si>
  <si>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</si>
  <si>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</si>
  <si>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</si>
  <si>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</si>
  <si>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</si>
  <si>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</si>
  <si>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</si>
  <si>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</si>
  <si>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</si>
  <si>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</si>
  <si>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</si>
  <si>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</si>
  <si>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</si>
  <si>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</si>
  <si>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</si>
  <si>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</si>
  <si>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</si>
  <si>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</si>
  <si>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</si>
  <si>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</si>
  <si>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</si>
  <si>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</si>
  <si>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</si>
  <si>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</si>
  <si>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</si>
  <si>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</si>
  <si>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</si>
  <si>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</si>
  <si>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</si>
  <si>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</si>
  <si>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</si>
  <si>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</si>
  <si>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</si>
  <si>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</si>
  <si>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</si>
  <si>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</si>
  <si>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</si>
  <si>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</si>
  <si>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</si>
  <si>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</si>
  <si>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</si>
  <si>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</si>
  <si>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</si>
  <si>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</si>
  <si>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</si>
  <si>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</si>
  <si>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</si>
  <si>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</si>
  <si>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</si>
  <si>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</si>
  <si>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</si>
  <si>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</si>
  <si>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</si>
  <si>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</si>
  <si>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</si>
  <si>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</si>
  <si>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</si>
  <si>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</si>
  <si>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</si>
  <si>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</si>
  <si>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</si>
  <si>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</si>
  <si>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</si>
  <si>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</si>
  <si>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</si>
  <si>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</si>
  <si>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</si>
  <si>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</si>
  <si>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</si>
  <si>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</si>
  <si>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</si>
  <si>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</si>
  <si>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</si>
  <si>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</si>
  <si>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</si>
  <si>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</si>
  <si>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</si>
  <si>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</si>
  <si>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</si>
  <si>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</si>
  <si>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</si>
  <si>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</si>
  <si>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</si>
  <si>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</si>
  <si>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</si>
  <si>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</si>
  <si>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</si>
  <si>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</si>
  <si>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</si>
  <si>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</si>
  <si>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</si>
  <si>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</si>
  <si>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</si>
  <si>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</si>
  <si>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</si>
  <si>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</si>
  <si>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</si>
  <si>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</si>
  <si>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</si>
  <si>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</si>
  <si>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</si>
  <si>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</si>
  <si>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</si>
  <si>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</si>
  <si>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</si>
  <si>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</si>
  <si>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</si>
  <si>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</si>
  <si>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</si>
  <si>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</si>
  <si>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</si>
  <si>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</si>
  <si>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</si>
  <si>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</si>
  <si>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</si>
  <si>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</si>
  <si>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</si>
  <si>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</si>
  <si>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</si>
  <si>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</si>
  <si>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</si>
  <si>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</si>
  <si>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</si>
  <si>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</si>
  <si>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</si>
  <si>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</si>
  <si>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</si>
  <si>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</si>
  <si>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</si>
  <si>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</si>
  <si>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</si>
  <si>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</si>
  <si>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</si>
  <si>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</si>
  <si>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</si>
  <si>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</si>
  <si>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</si>
  <si>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</si>
  <si>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</si>
  <si>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</si>
  <si>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</si>
  <si>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</si>
  <si>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</si>
  <si>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</si>
  <si>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</si>
  <si>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</si>
  <si>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</si>
  <si>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</si>
  <si>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</si>
  <si>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</si>
  <si>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</si>
  <si>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</si>
  <si>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</si>
  <si>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</si>
  <si>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</si>
  <si>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</si>
  <si>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</si>
  <si>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</si>
  <si>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</si>
  <si>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</si>
  <si>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</si>
  <si>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</si>
  <si>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</si>
  <si>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</si>
  <si>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</si>
  <si>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</si>
  <si>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</si>
  <si>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</si>
  <si>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</si>
  <si>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</si>
  <si>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</si>
  <si>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</si>
  <si>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</si>
  <si>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</si>
  <si>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</si>
  <si>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</si>
  <si>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</si>
  <si>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</si>
  <si>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</si>
  <si>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</si>
  <si>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</si>
  <si>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</si>
  <si>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</si>
  <si>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</si>
  <si>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</si>
  <si>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</si>
  <si>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</si>
  <si>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</si>
  <si>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</si>
  <si>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</si>
  <si>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</si>
  <si>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</si>
  <si>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</si>
  <si>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</si>
  <si>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</si>
  <si>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</si>
  <si>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</si>
  <si>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</si>
  <si>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</si>
  <si>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</si>
  <si>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</si>
  <si>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</si>
  <si>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</si>
  <si>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</si>
  <si>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</si>
  <si>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</si>
  <si>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</si>
  <si>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</si>
  <si>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</si>
  <si>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</si>
  <si>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</si>
  <si>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</si>
  <si>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</si>
  <si>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</si>
  <si>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</si>
  <si>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</si>
  <si>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</si>
  <si>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</si>
  <si>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</si>
  <si>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</si>
  <si>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</si>
  <si>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</si>
  <si>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</si>
  <si>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</si>
  <si>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</si>
  <si>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</si>
  <si>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</si>
  <si>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</si>
  <si>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</si>
  <si>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</si>
  <si>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</si>
  <si>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</si>
  <si>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</si>
  <si>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</si>
  <si>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</si>
  <si>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</si>
  <si>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</si>
  <si>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</si>
  <si>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</si>
  <si>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</si>
  <si>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</si>
  <si>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</si>
  <si>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</si>
  <si>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</si>
  <si>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</si>
  <si>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</si>
  <si>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</si>
  <si>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</si>
  <si>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</si>
  <si>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</si>
  <si>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</si>
  <si>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</si>
  <si>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</si>
  <si>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</si>
  <si>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</si>
  <si>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</si>
  <si>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</si>
  <si>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</si>
  <si>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</si>
  <si>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</si>
  <si>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</si>
  <si>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</si>
  <si>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</si>
  <si>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</si>
  <si>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</si>
  <si>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</si>
  <si>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</si>
  <si>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</si>
  <si>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</si>
  <si>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</si>
  <si>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</si>
  <si>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</si>
  <si>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</si>
  <si>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</si>
  <si>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</si>
  <si>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</si>
  <si>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</si>
  <si>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</si>
  <si>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</si>
  <si>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</si>
  <si>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</si>
  <si>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</si>
  <si>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</si>
  <si>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</si>
  <si>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</si>
  <si>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</si>
  <si>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</si>
  <si>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</si>
  <si>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</si>
  <si>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</si>
  <si>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</si>
  <si>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</si>
  <si>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</si>
  <si>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</si>
  <si>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</si>
  <si>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</si>
  <si>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</si>
  <si>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</si>
  <si>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</si>
  <si>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</si>
  <si>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</si>
  <si>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</si>
  <si>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</si>
  <si>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</si>
  <si>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</si>
  <si>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</si>
  <si>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</si>
  <si>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</si>
  <si>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</si>
  <si>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</si>
  <si>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</si>
  <si>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</si>
  <si>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</si>
  <si>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</si>
  <si>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</si>
  <si>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</si>
  <si>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</si>
  <si>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</si>
  <si>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</si>
  <si>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</si>
  <si>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</si>
  <si>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</si>
  <si>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</si>
  <si>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</si>
  <si>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</si>
  <si>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</si>
  <si>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</si>
  <si>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</si>
  <si>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</si>
  <si>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</si>
  <si>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</si>
  <si>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</si>
  <si>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</si>
  <si>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</si>
  <si>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</si>
  <si>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</si>
  <si>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</si>
  <si>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</si>
  <si>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</si>
  <si>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</si>
  <si>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</si>
  <si>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</si>
  <si>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</si>
  <si>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</si>
  <si>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</si>
  <si>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</si>
  <si>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</si>
  <si>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</si>
  <si>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</si>
  <si>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</si>
  <si>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</si>
  <si>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</si>
  <si>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</si>
  <si>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</si>
  <si>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</si>
  <si>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</si>
  <si>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</si>
  <si>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</si>
  <si>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</si>
  <si>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</si>
  <si>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</si>
  <si>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</si>
  <si>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</si>
  <si>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</si>
  <si>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</si>
  <si>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</si>
  <si>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</si>
  <si>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</si>
  <si>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</si>
  <si>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</si>
  <si>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</si>
  <si>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</si>
  <si>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</si>
  <si>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</si>
  <si>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</si>
  <si>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</si>
  <si>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</si>
  <si>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</si>
  <si>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</si>
  <si>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</si>
  <si>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</si>
  <si>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</si>
  <si>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</si>
  <si>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</si>
  <si>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</si>
  <si>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</si>
  <si>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</si>
  <si>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</si>
  <si>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</si>
  <si>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</si>
  <si>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</si>
  <si>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</si>
  <si>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</si>
  <si>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</si>
  <si>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</si>
  <si>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</si>
  <si>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</si>
  <si>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</si>
  <si>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</si>
  <si>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</si>
  <si>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</si>
  <si>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</si>
  <si>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</si>
  <si>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</si>
  <si>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</si>
  <si>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</si>
  <si>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</si>
  <si>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</si>
  <si>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</si>
  <si>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</si>
  <si>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</si>
  <si>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</si>
  <si>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</si>
  <si>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</si>
  <si>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</si>
  <si>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</si>
  <si>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</si>
  <si>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</si>
  <si>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</si>
  <si>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</si>
  <si>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</si>
  <si>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</si>
  <si>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</si>
  <si>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</si>
  <si>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</si>
  <si>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</si>
  <si>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</si>
  <si>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</si>
  <si>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</si>
  <si>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</si>
  <si>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</si>
  <si>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</si>
  <si>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</si>
  <si>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</si>
  <si>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</si>
  <si>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</si>
  <si>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</si>
  <si>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</si>
  <si>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</si>
  <si>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</si>
  <si>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</si>
  <si>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</si>
  <si>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</si>
  <si>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</si>
  <si>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</si>
  <si>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</si>
  <si>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</si>
  <si>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</si>
  <si>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</si>
  <si>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</si>
  <si>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</si>
  <si>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</si>
  <si>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</si>
  <si>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</si>
  <si>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</si>
  <si>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</si>
  <si>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</si>
  <si>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</si>
  <si>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</si>
  <si>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</si>
  <si>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</si>
  <si>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</si>
  <si>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</si>
  <si>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</si>
  <si>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</si>
  <si>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</si>
  <si>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</si>
  <si>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</si>
  <si>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</si>
  <si>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</si>
  <si>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</si>
  <si>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</si>
  <si>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</si>
  <si>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</si>
  <si>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</si>
  <si>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</si>
  <si>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</si>
  <si>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</si>
  <si>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</si>
  <si>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</si>
  <si>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</si>
  <si>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</si>
  <si>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</si>
  <si>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</si>
  <si>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</si>
  <si>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</si>
  <si>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</si>
  <si>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</si>
  <si>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</si>
  <si>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</si>
  <si>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</si>
  <si>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</si>
  <si>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</si>
  <si>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</si>
  <si>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</si>
  <si>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</si>
  <si>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</si>
  <si>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</si>
  <si>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</si>
  <si>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</si>
  <si>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</si>
  <si>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</si>
  <si>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</si>
  <si>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</si>
  <si>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</si>
  <si>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</si>
  <si>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</si>
  <si>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</si>
  <si>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</si>
  <si>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</si>
  <si>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</si>
  <si>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</si>
  <si>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</si>
  <si>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</si>
  <si>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</si>
  <si>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</si>
  <si>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</si>
  <si>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</si>
  <si>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</si>
  <si>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</si>
  <si>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</si>
  <si>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</si>
  <si>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</si>
  <si>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</si>
  <si>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</si>
  <si>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</si>
  <si>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</si>
  <si>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</si>
  <si>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</si>
  <si>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</si>
  <si>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</si>
  <si>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</si>
  <si>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</si>
  <si>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</si>
  <si>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</si>
  <si>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</si>
  <si>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</si>
  <si>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</si>
  <si>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</si>
  <si>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</si>
  <si>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</si>
  <si>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</si>
  <si>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</si>
  <si>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</si>
  <si>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</si>
  <si>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</si>
  <si>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</si>
  <si>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</si>
  <si>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</si>
  <si>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</si>
  <si>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</si>
  <si>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</si>
  <si>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</si>
  <si>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</si>
  <si>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</si>
  <si>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</si>
  <si>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</si>
  <si>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</si>
  <si>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</si>
  <si>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</si>
  <si>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</si>
  <si>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</si>
  <si>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</si>
  <si>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</si>
  <si>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</si>
  <si>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</si>
  <si>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</si>
  <si>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</si>
  <si>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</si>
  <si>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</si>
  <si>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</si>
  <si>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</si>
  <si>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</si>
  <si>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</si>
  <si>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</si>
  <si>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</si>
  <si>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</si>
  <si>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</si>
  <si>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</si>
  <si>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</si>
  <si>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</si>
  <si>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</si>
  <si>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</si>
  <si>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</si>
  <si>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</si>
  <si>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</si>
  <si>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</si>
  <si>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</si>
  <si>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</si>
  <si>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</si>
  <si>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</si>
  <si>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</si>
  <si>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</si>
  <si>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</si>
  <si>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</si>
  <si>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</si>
  <si>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</si>
  <si>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</si>
  <si>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</si>
  <si>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</si>
  <si>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</si>
  <si>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</si>
  <si>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</si>
  <si>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</si>
  <si>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</si>
  <si>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</si>
  <si>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</si>
  <si>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</si>
  <si>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</si>
  <si>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</si>
  <si>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</si>
  <si>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</si>
  <si>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</si>
  <si>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</si>
  <si>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</si>
  <si>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</si>
  <si>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</si>
  <si>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</si>
  <si>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</si>
  <si>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</si>
  <si>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</si>
  <si>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</si>
  <si>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</si>
  <si>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</si>
  <si>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</si>
  <si>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</si>
  <si>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</si>
  <si>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</si>
  <si>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</si>
  <si>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</si>
  <si>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</si>
  <si>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</si>
  <si>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</si>
  <si>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</si>
  <si>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</si>
  <si>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</si>
  <si>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</si>
  <si>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</si>
  <si>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</si>
  <si>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</si>
  <si>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</si>
  <si>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</si>
  <si>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</si>
  <si>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</si>
  <si>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</si>
  <si>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</si>
  <si>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</si>
  <si>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</si>
  <si>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</si>
  <si>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</si>
  <si>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</si>
  <si>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</si>
  <si>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</si>
  <si>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</si>
  <si>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</si>
  <si>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</si>
  <si>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</si>
  <si>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</si>
  <si>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</si>
  <si>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</si>
  <si>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</si>
  <si>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</si>
  <si>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</si>
  <si>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</si>
  <si>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</si>
  <si>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</si>
  <si>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</si>
  <si>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</si>
  <si>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</si>
  <si>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</si>
  <si>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</si>
  <si>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</si>
  <si>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</si>
  <si>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</si>
  <si>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</si>
  <si>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</si>
  <si>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</si>
  <si>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</si>
  <si>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</si>
  <si>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</si>
  <si>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</si>
  <si>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</si>
  <si>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</si>
  <si>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</si>
  <si>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</si>
  <si>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</si>
  <si>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</si>
  <si>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</si>
  <si>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</si>
  <si>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</si>
  <si>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</si>
  <si>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</si>
  <si>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</si>
  <si>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</si>
  <si>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</si>
  <si>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</si>
  <si>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</si>
  <si>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</si>
  <si>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</si>
  <si>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</si>
  <si>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</si>
  <si>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</si>
  <si>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</si>
  <si>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</si>
  <si>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</si>
  <si>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</si>
  <si>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</si>
  <si>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</si>
  <si>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</si>
  <si>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</si>
  <si>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</si>
  <si>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</si>
  <si>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</si>
  <si>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</si>
  <si>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</si>
  <si>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</si>
  <si>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</si>
  <si>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</si>
  <si>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</si>
  <si>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</si>
  <si>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</si>
  <si>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</si>
  <si>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</si>
  <si>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</si>
  <si>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</si>
  <si>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</si>
  <si>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</si>
  <si>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</si>
  <si>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</si>
  <si>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</si>
  <si>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</si>
  <si>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</si>
  <si>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</si>
  <si>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</si>
  <si>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</si>
  <si>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</si>
  <si>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</si>
  <si>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</si>
  <si>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</si>
  <si>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</si>
  <si>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</si>
  <si>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</si>
  <si>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</si>
  <si>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</si>
  <si>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</si>
  <si>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</si>
  <si>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</si>
  <si>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</si>
  <si>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</si>
  <si>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</si>
  <si>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</si>
  <si>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</si>
  <si>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</si>
  <si>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</si>
  <si>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</si>
  <si>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</si>
  <si>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</si>
  <si>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</si>
  <si>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</si>
  <si>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</si>
  <si>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</si>
  <si>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</si>
  <si>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</si>
  <si>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</si>
  <si>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</si>
  <si>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</si>
  <si>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</si>
  <si>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</si>
  <si>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</si>
  <si>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</si>
  <si>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</si>
  <si>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</si>
  <si>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</si>
  <si>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</si>
  <si>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</si>
  <si>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</si>
  <si>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</si>
  <si>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</si>
  <si>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</si>
  <si>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</si>
  <si>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</si>
  <si>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</si>
  <si>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</si>
  <si>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</si>
  <si>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</si>
  <si>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</si>
  <si>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</si>
  <si>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</si>
  <si>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</si>
  <si>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</si>
  <si>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</si>
  <si>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</si>
  <si>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</si>
  <si>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</si>
  <si>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</si>
  <si>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</si>
  <si>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</si>
  <si>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</si>
  <si>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</si>
  <si>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</si>
  <si>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</si>
  <si>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</si>
  <si>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</si>
  <si>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</si>
  <si>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</si>
  <si>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</si>
  <si>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</si>
  <si>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</si>
  <si>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</si>
  <si>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</si>
  <si>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</si>
  <si>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</si>
  <si>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</si>
  <si>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</si>
  <si>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</si>
  <si>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</si>
  <si>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</si>
  <si>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</si>
  <si>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</si>
  <si>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</si>
  <si>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</si>
  <si>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</si>
  <si>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</si>
  <si>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</si>
  <si>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</si>
  <si>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</si>
  <si>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</si>
  <si>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</si>
  <si>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</si>
  <si>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</si>
  <si>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</si>
  <si>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</si>
  <si>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</si>
  <si>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</si>
  <si>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</si>
  <si>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</si>
  <si>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</si>
  <si>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</si>
  <si>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</si>
  <si>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</si>
  <si>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</si>
  <si>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</si>
  <si>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</si>
  <si>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</si>
  <si>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</si>
  <si>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</si>
  <si>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</si>
  <si>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</si>
  <si>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</si>
  <si>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</si>
  <si>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</si>
  <si>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</si>
  <si>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</si>
  <si>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</si>
  <si>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</si>
  <si>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</si>
  <si>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</si>
  <si>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</si>
  <si>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</si>
  <si>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</si>
  <si>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</si>
  <si>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</si>
  <si>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</si>
  <si>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</si>
  <si>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</si>
  <si>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</si>
  <si>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</si>
  <si>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</si>
  <si>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</si>
  <si>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</si>
  <si>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</si>
  <si>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</si>
  <si>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</si>
  <si>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</si>
  <si>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</si>
  <si>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</si>
  <si>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</si>
  <si>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</si>
  <si>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</si>
  <si>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</si>
  <si>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</si>
  <si>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</si>
  <si>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</si>
  <si>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</si>
  <si>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</si>
  <si>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</si>
  <si>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</si>
  <si>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</si>
  <si>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</si>
  <si>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</si>
  <si>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</si>
  <si>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</si>
  <si>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</si>
  <si>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</si>
  <si>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</si>
  <si>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</si>
  <si>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</si>
  <si>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</si>
  <si>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</si>
  <si>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</si>
  <si>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</si>
  <si>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</si>
  <si>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</si>
  <si>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</si>
  <si>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</si>
  <si>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</si>
  <si>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</si>
  <si>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</si>
  <si>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</si>
  <si>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</si>
  <si>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</si>
  <si>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</si>
  <si>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</si>
  <si>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</si>
  <si>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</si>
  <si>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</si>
  <si>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</si>
  <si>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</si>
  <si>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</si>
  <si>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</si>
  <si>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</si>
  <si>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</si>
  <si>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</si>
  <si>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</si>
  <si>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</si>
  <si>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</si>
  <si>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</si>
  <si>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</si>
  <si>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</si>
  <si>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</si>
  <si>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</si>
  <si>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</si>
  <si>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</si>
  <si>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</si>
  <si>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</si>
  <si>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</si>
  <si>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</si>
  <si>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</si>
  <si>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</si>
  <si>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</si>
  <si>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</si>
  <si>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</si>
  <si>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</si>
  <si>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</si>
  <si>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</si>
  <si>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</si>
  <si>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</si>
  <si>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</si>
  <si>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</si>
  <si>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</si>
  <si>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</si>
  <si>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</si>
  <si>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</si>
  <si>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</si>
  <si>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</si>
  <si>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</si>
  <si>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</si>
  <si>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</si>
  <si>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</si>
  <si>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</si>
  <si>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</si>
  <si>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</si>
  <si>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</si>
  <si>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</si>
  <si>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</si>
  <si>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</si>
  <si>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</si>
  <si>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</si>
  <si>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</si>
  <si>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</si>
  <si>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</si>
  <si>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</si>
  <si>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</si>
  <si>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</si>
  <si>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</si>
  <si>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</si>
  <si>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</si>
  <si>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</si>
  <si>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</si>
  <si>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</si>
  <si>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</si>
  <si>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</si>
  <si>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</si>
  <si>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</si>
  <si>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</si>
  <si>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</si>
  <si>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</si>
  <si>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</si>
  <si>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</si>
  <si>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</si>
  <si>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</si>
  <si>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</si>
  <si>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</si>
  <si>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</si>
  <si>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</si>
  <si>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</si>
  <si>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</si>
  <si>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</si>
  <si>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</si>
  <si>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</si>
  <si>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</si>
  <si>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</si>
  <si>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</si>
  <si>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</si>
  <si>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</si>
  <si>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</si>
  <si>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</si>
  <si>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</si>
  <si>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</si>
  <si>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</si>
  <si>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</si>
  <si>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</si>
  <si>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</si>
  <si>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</si>
  <si>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</si>
  <si>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</si>
  <si>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</si>
  <si>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</si>
  <si>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</si>
  <si>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</si>
  <si>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</si>
  <si>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</si>
  <si>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</si>
  <si>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</si>
  <si>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</si>
  <si>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</si>
  <si>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</si>
  <si>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</si>
  <si>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</si>
  <si>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</si>
  <si>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</si>
  <si>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</si>
  <si>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</si>
  <si>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</si>
  <si>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</si>
  <si>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</si>
  <si>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</si>
  <si>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</si>
  <si>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</si>
  <si>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</si>
  <si>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</si>
  <si>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</si>
  <si>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</si>
  <si>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</si>
  <si>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</si>
  <si>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</si>
  <si>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</si>
  <si>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</si>
  <si>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</si>
  <si>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</si>
  <si>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</si>
  <si>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</si>
  <si>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</si>
  <si>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</si>
  <si>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</si>
  <si>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</si>
  <si>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</si>
  <si>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</si>
  <si>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</si>
  <si>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</si>
  <si>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</si>
  <si>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</si>
  <si>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</si>
  <si>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</si>
  <si>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</si>
  <si>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</si>
  <si>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</si>
  <si>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</si>
  <si>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</si>
  <si>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</si>
  <si>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</si>
  <si>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</si>
  <si>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</si>
  <si>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</si>
  <si>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</si>
  <si>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</si>
  <si>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</si>
  <si>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</si>
  <si>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</si>
  <si>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</si>
  <si>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</si>
  <si>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</si>
  <si>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</si>
  <si>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</si>
  <si>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</si>
  <si>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</si>
  <si>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</si>
  <si>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</si>
  <si>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</si>
  <si>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</si>
  <si>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</si>
  <si>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</si>
  <si>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</si>
  <si>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</si>
  <si>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</si>
  <si>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</si>
  <si>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</si>
  <si>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</si>
  <si>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</si>
  <si>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</si>
  <si>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</si>
  <si>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</si>
  <si>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</si>
  <si>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</si>
  <si>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</si>
  <si>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</si>
  <si>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</si>
  <si>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</si>
  <si>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</si>
  <si>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</si>
  <si>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</si>
  <si>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</si>
  <si>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</si>
  <si>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</si>
  <si>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</si>
  <si>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</si>
  <si>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</si>
  <si>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</si>
  <si>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</si>
  <si>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</si>
  <si>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</si>
  <si>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</si>
  <si>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</si>
  <si>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</si>
  <si>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</si>
  <si>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</si>
  <si>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</si>
  <si>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</si>
  <si>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</si>
  <si>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</si>
  <si>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</si>
  <si>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</si>
  <si>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</si>
  <si>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</si>
  <si>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</si>
  <si>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</si>
  <si>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</si>
  <si>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</si>
  <si>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</si>
  <si>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</si>
  <si>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</si>
  <si>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</si>
  <si>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</si>
  <si>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</si>
  <si>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</si>
  <si>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</si>
  <si>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</si>
  <si>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</si>
  <si>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</si>
  <si>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</si>
  <si>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</si>
  <si>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</si>
  <si>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</si>
  <si>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</si>
  <si>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</si>
  <si>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</si>
  <si>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</si>
  <si>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</si>
  <si>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</si>
  <si>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</si>
  <si>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</si>
  <si>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</si>
  <si>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</si>
  <si>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</si>
  <si>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</si>
  <si>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</si>
  <si>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</si>
  <si>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</si>
  <si>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</si>
  <si>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</si>
  <si>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</si>
  <si>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</si>
  <si>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</si>
  <si>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</si>
  <si>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</si>
  <si>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</si>
  <si>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</si>
  <si>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</si>
  <si>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</si>
  <si>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</si>
  <si>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</si>
  <si>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</si>
  <si>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</si>
  <si>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</si>
  <si>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</si>
  <si>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</si>
  <si>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</si>
  <si>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</si>
  <si>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</si>
  <si>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</si>
  <si>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</si>
  <si>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</si>
  <si>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</si>
  <si>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</si>
  <si>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</si>
  <si>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</si>
  <si>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</si>
  <si>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</si>
  <si>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</si>
  <si>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</si>
  <si>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</si>
  <si>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</si>
  <si>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</si>
  <si>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</si>
  <si>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</si>
  <si>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</si>
  <si>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</si>
  <si>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</si>
  <si>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</si>
  <si>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</si>
  <si>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</si>
  <si>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</si>
  <si>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</si>
  <si>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</si>
  <si>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</si>
  <si>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</si>
  <si>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</si>
  <si>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</si>
  <si>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</si>
  <si>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</si>
  <si>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</si>
  <si>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</si>
  <si>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</si>
  <si>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</si>
  <si>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</si>
  <si>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</si>
  <si>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</si>
  <si>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</si>
  <si>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</si>
  <si>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</si>
  <si>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</si>
  <si>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</si>
  <si>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</si>
  <si>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</si>
  <si>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</si>
  <si>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</si>
  <si>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</si>
  <si>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</si>
  <si>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</si>
  <si>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</si>
  <si>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</si>
  <si>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</si>
  <si>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</si>
  <si>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</si>
  <si>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</si>
  <si>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</si>
  <si>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</si>
  <si>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</si>
  <si>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</si>
  <si>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</si>
  <si>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</si>
  <si>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</si>
  <si>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</si>
  <si>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</si>
  <si>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</si>
  <si>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</si>
  <si>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</si>
  <si>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</si>
  <si>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</si>
  <si>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</si>
  <si>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</si>
  <si>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</si>
  <si>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</si>
  <si>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</si>
  <si>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</si>
  <si>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</si>
  <si>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</si>
  <si>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</si>
  <si>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</si>
  <si>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</si>
  <si>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</si>
  <si>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</si>
  <si>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</si>
  <si>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</si>
  <si>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</si>
  <si>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</si>
  <si>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</si>
  <si>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</si>
  <si>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</si>
  <si>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</si>
  <si>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</si>
  <si>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</si>
  <si>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</si>
  <si>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</si>
  <si>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</si>
  <si>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</si>
  <si>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</si>
  <si>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</si>
  <si>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</si>
  <si>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</si>
  <si>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</si>
  <si>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</si>
  <si>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</si>
  <si>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</si>
  <si>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</si>
  <si>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</si>
  <si>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</si>
  <si>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</si>
  <si>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</si>
  <si>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</si>
  <si>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</si>
  <si>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</si>
  <si>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</si>
  <si>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</si>
  <si>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</si>
  <si>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</si>
  <si>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</si>
  <si>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</si>
  <si>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</si>
  <si>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</si>
  <si>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</si>
  <si>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</si>
  <si>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</si>
  <si>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</si>
  <si>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</si>
  <si>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</si>
  <si>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</si>
  <si>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</si>
  <si>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</si>
  <si>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</si>
  <si>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</si>
  <si>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</si>
  <si>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</si>
  <si>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</si>
  <si>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</si>
  <si>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</si>
  <si>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</si>
  <si>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</si>
  <si>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</si>
  <si>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</si>
  <si>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</si>
  <si>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</si>
  <si>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</si>
  <si>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</si>
  <si>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</si>
  <si>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</si>
  <si>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</si>
  <si>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</si>
  <si>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</si>
  <si>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</si>
  <si>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</si>
  <si>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</si>
  <si>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</si>
  <si>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</si>
  <si>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</si>
  <si>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</si>
  <si>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</si>
  <si>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</si>
  <si>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</si>
  <si>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</si>
  <si>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</si>
  <si>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</si>
  <si>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</si>
  <si>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</si>
  <si>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</si>
  <si>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</si>
  <si>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</si>
  <si>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</si>
  <si>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</si>
  <si>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</si>
  <si>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</si>
  <si>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</si>
  <si>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</si>
  <si>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</si>
  <si>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</si>
  <si>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</si>
  <si>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</si>
  <si>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</si>
  <si>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</si>
  <si>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</si>
  <si>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</si>
  <si>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</si>
  <si>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</si>
  <si>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</si>
  <si>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</si>
  <si>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</si>
  <si>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</si>
  <si>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</si>
  <si>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</si>
  <si>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</si>
  <si>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</si>
  <si>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</si>
  <si>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</si>
  <si>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</si>
  <si>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</si>
  <si>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</si>
  <si>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</si>
  <si>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</si>
  <si>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</si>
  <si>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</si>
  <si>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</si>
  <si>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</si>
  <si>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</si>
  <si>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</si>
  <si>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</si>
  <si>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</si>
  <si>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</si>
  <si>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</si>
  <si>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</si>
  <si>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</si>
  <si>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</si>
  <si>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</si>
  <si>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</si>
  <si>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</si>
  <si>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</si>
  <si>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</si>
  <si>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</si>
  <si>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</si>
  <si>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</si>
  <si>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</si>
  <si>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</si>
  <si>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</si>
  <si>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</si>
  <si>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</si>
  <si>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</si>
  <si>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</si>
  <si>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</si>
  <si>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</si>
  <si>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</si>
  <si>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</si>
  <si>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</si>
  <si>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</si>
  <si>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</si>
  <si>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</si>
  <si>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</si>
  <si>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</si>
  <si>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</si>
  <si>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</si>
  <si>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</si>
  <si>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</si>
  <si>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</si>
  <si>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</si>
  <si>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</si>
  <si>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</si>
  <si>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</si>
  <si>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</si>
  <si>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</si>
  <si>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</si>
  <si>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</si>
  <si>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</si>
  <si>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</si>
  <si>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</si>
  <si>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</si>
  <si>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</si>
  <si>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</si>
  <si>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</si>
  <si>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</si>
  <si>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</si>
  <si>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</si>
  <si>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</si>
  <si>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</si>
  <si>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</si>
  <si>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</si>
  <si>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</si>
  <si>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</si>
  <si>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</si>
  <si>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</si>
  <si>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</si>
  <si>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</si>
  <si>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</si>
  <si>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</si>
  <si>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</si>
  <si>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</si>
  <si>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</si>
  <si>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</si>
  <si>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</si>
  <si>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</si>
  <si>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</si>
  <si>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</si>
  <si>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</si>
  <si>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</si>
  <si>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</si>
  <si>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</si>
  <si>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</si>
  <si>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</si>
  <si>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</si>
  <si>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</si>
  <si>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</si>
  <si>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</si>
  <si>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</si>
  <si>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</si>
  <si>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</si>
  <si>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</si>
  <si>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</si>
  <si>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</si>
  <si>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</si>
  <si>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</si>
  <si>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</si>
  <si>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</si>
  <si>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</si>
  <si>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</si>
  <si>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</si>
  <si>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</si>
  <si>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</si>
  <si>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</si>
  <si>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</si>
  <si>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</si>
  <si>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</si>
  <si>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</si>
  <si>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</si>
  <si>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</si>
  <si>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</si>
  <si>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</si>
  <si>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</si>
  <si>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</si>
  <si>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</si>
  <si>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</si>
  <si>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</si>
  <si>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</si>
  <si>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</si>
  <si>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</si>
  <si>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</si>
  <si>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</si>
  <si>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</si>
  <si>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</si>
  <si>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</si>
  <si>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</si>
  <si>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</si>
  <si>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</si>
  <si>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</si>
  <si>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</si>
  <si>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</si>
  <si>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</si>
  <si>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</si>
  <si>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</si>
  <si>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</si>
  <si>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</si>
  <si>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</si>
  <si>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</si>
  <si>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</si>
  <si>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</si>
  <si>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</si>
  <si>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</si>
  <si>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</si>
  <si>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</si>
  <si>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</si>
  <si>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</si>
  <si>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</si>
  <si>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</si>
  <si>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</si>
  <si>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</si>
  <si>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</si>
  <si>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</si>
  <si>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</si>
  <si>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</si>
  <si>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</si>
  <si>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</si>
  <si>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</si>
  <si>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</si>
  <si>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</si>
  <si>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</si>
  <si>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</si>
  <si>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</si>
  <si>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</si>
  <si>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</si>
  <si>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</si>
  <si>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</si>
  <si>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</si>
  <si>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</si>
  <si>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</si>
  <si>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</si>
  <si>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</si>
  <si>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</si>
  <si>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</si>
  <si>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</si>
  <si>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</si>
  <si>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</si>
  <si>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</si>
  <si>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</si>
  <si>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</si>
  <si>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</si>
  <si>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</si>
  <si>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</si>
  <si>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</si>
  <si>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</si>
  <si>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</si>
  <si>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</si>
  <si>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</si>
  <si>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</si>
  <si>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</si>
  <si>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</si>
  <si>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</si>
  <si>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</si>
  <si>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</si>
  <si>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</si>
  <si>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</si>
  <si>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</si>
  <si>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</si>
  <si>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</si>
  <si>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</si>
  <si>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</si>
  <si>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</si>
  <si>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</si>
  <si>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</si>
  <si>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</si>
  <si>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</si>
  <si>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</si>
  <si>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</si>
  <si>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</si>
  <si>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</si>
  <si>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</si>
  <si>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</si>
  <si>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</si>
  <si>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</si>
  <si>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</si>
  <si>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</si>
  <si>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</si>
  <si>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</si>
  <si>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</si>
  <si>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</si>
  <si>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</si>
  <si>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</si>
  <si>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</si>
  <si>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</si>
  <si>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</si>
  <si>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</si>
  <si>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</si>
  <si>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</si>
  <si>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</si>
  <si>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</si>
  <si>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</si>
  <si>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</si>
  <si>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</si>
  <si>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</si>
  <si>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</si>
  <si>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</si>
  <si>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</si>
  <si>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</si>
  <si>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</si>
  <si>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</si>
  <si>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</si>
  <si>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</si>
  <si>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</si>
  <si>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</si>
  <si>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</si>
  <si>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</si>
  <si>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</si>
  <si>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</si>
  <si>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</si>
  <si>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</si>
  <si>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</si>
  <si>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</si>
  <si>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</si>
  <si>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</si>
  <si>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</si>
  <si>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</si>
  <si>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</si>
  <si>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</si>
  <si>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</si>
  <si>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</si>
  <si>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</si>
  <si>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</si>
  <si>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</si>
  <si>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</si>
  <si>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</si>
  <si>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</si>
  <si>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</si>
  <si>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</si>
  <si>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</si>
  <si>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</si>
  <si>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</si>
  <si>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</si>
  <si>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</si>
  <si>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</si>
  <si>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</si>
  <si>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</si>
  <si>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</si>
  <si>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</si>
  <si>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</si>
  <si>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</si>
  <si>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</si>
  <si>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</si>
  <si>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</si>
  <si>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</si>
  <si>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</si>
  <si>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</si>
  <si>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</si>
  <si>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</si>
  <si>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</si>
  <si>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</si>
  <si>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</si>
  <si>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</si>
  <si>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</si>
  <si>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</si>
  <si>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</si>
  <si>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</si>
  <si>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</si>
  <si>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</si>
  <si>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</si>
  <si>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</si>
  <si>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</si>
  <si>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</si>
  <si>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</si>
  <si>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</si>
  <si>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</si>
  <si>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</si>
  <si>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</si>
  <si>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</si>
  <si>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</si>
  <si>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</si>
  <si>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</si>
  <si>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</si>
  <si>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</si>
  <si>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</si>
  <si>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</si>
  <si>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</si>
  <si>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</si>
  <si>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</si>
  <si>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</si>
  <si>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</si>
  <si>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</si>
  <si>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</si>
  <si>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</si>
  <si>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</si>
  <si>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</si>
  <si>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</si>
  <si>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</si>
  <si>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</si>
  <si>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</si>
  <si>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</si>
  <si>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</si>
  <si>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</si>
  <si>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</si>
  <si>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</si>
  <si>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</si>
  <si>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</si>
  <si>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</si>
  <si>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</si>
  <si>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</si>
  <si>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</si>
  <si>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</si>
  <si>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</si>
  <si>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</si>
  <si>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</si>
  <si>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</si>
  <si>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</si>
  <si>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</si>
  <si>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</si>
  <si>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</si>
  <si>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</si>
  <si>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</si>
  <si>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</si>
  <si>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</si>
  <si>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</si>
  <si>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</si>
  <si>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</si>
  <si>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</si>
  <si>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</si>
  <si>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</si>
  <si>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</si>
  <si>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</si>
  <si>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</si>
  <si>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</si>
  <si>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</si>
  <si>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</si>
  <si>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</si>
  <si>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</si>
  <si>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</si>
  <si>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</si>
  <si>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</si>
  <si>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</si>
  <si>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</si>
  <si>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</si>
  <si>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</si>
  <si>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</si>
  <si>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</si>
  <si>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</si>
  <si>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</si>
  <si>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</si>
  <si>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</si>
  <si>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</si>
  <si>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</si>
  <si>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</si>
  <si>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</si>
  <si>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</si>
  <si>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</si>
  <si>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</si>
  <si>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</si>
  <si>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</si>
  <si>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</si>
  <si>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</si>
  <si>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</si>
  <si>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</si>
  <si>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</si>
  <si>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</si>
  <si>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</si>
  <si>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</si>
  <si>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</si>
  <si>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</si>
  <si>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</si>
  <si>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</si>
  <si>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</si>
  <si>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</si>
  <si>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</si>
  <si>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</si>
  <si>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</si>
  <si>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</si>
  <si>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</si>
  <si>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</si>
  <si>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</si>
  <si>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</si>
  <si>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</si>
  <si>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</si>
  <si>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</si>
  <si>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</si>
  <si>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</si>
  <si>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</si>
  <si>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</si>
  <si>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</si>
  <si>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</si>
  <si>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</si>
  <si>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</si>
  <si>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</si>
  <si>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</si>
  <si>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</si>
  <si>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</si>
  <si>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</si>
  <si>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</si>
  <si>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</si>
  <si>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</si>
  <si>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</si>
  <si>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</si>
  <si>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</si>
  <si>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</si>
  <si>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</si>
  <si>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</si>
  <si>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</si>
  <si>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</si>
  <si>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</si>
  <si>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</si>
  <si>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</si>
  <si>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</si>
  <si>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</si>
  <si>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</si>
  <si>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</si>
  <si>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</si>
  <si>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</si>
  <si>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</si>
  <si>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</si>
  <si>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</si>
  <si>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</si>
  <si>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</si>
  <si>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</si>
  <si>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</si>
  <si>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</si>
  <si>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</si>
  <si>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</si>
  <si>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</si>
  <si>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</si>
  <si>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</si>
  <si>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</si>
  <si>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</si>
  <si>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</si>
  <si>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</si>
  <si>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</si>
  <si>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</si>
  <si>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</si>
  <si>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</si>
  <si>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</si>
  <si>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</si>
  <si>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</si>
  <si>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</si>
  <si>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</si>
  <si>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</si>
  <si>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</si>
  <si>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</si>
  <si>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</si>
  <si>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</si>
  <si>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</si>
  <si>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</si>
  <si>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</si>
  <si>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</si>
  <si>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</si>
  <si>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</si>
  <si>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</si>
  <si>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</si>
  <si>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</si>
  <si>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</si>
  <si>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</si>
  <si>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</si>
  <si>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</si>
  <si>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</si>
  <si>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</si>
  <si>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</si>
  <si>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</si>
  <si>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</si>
  <si>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</si>
  <si>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</si>
  <si>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</si>
  <si>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</si>
  <si>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</si>
  <si>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</si>
  <si>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</si>
  <si>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</si>
  <si>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</si>
  <si>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</si>
  <si>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</si>
  <si>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</si>
  <si>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</si>
  <si>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</si>
  <si>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</si>
  <si>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</si>
  <si>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</si>
  <si>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</si>
  <si>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</si>
  <si>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</si>
  <si>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</si>
  <si>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</si>
  <si>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</si>
  <si>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</si>
  <si>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</si>
  <si>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</si>
  <si>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</si>
  <si>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</si>
  <si>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</si>
  <si>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</si>
  <si>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</si>
  <si>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</si>
  <si>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</si>
  <si>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</si>
  <si>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</si>
  <si>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</si>
  <si>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</si>
  <si>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</si>
  <si>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</si>
  <si>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</si>
  <si>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</si>
  <si>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</si>
  <si>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</si>
  <si>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</si>
  <si>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</si>
  <si>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</si>
  <si>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</si>
  <si>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</si>
  <si>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</si>
  <si>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</si>
  <si>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</si>
  <si>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</si>
  <si>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</si>
  <si>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</si>
  <si>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</si>
  <si>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</si>
  <si>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</si>
  <si>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</si>
  <si>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</si>
  <si>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</si>
  <si>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</si>
  <si>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</si>
  <si>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</si>
  <si>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</si>
  <si>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</si>
  <si>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</si>
  <si>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</si>
  <si>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</si>
  <si>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</si>
  <si>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</si>
  <si>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</si>
  <si>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</si>
  <si>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</si>
  <si>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</si>
  <si>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</si>
  <si>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</si>
  <si>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</si>
  <si>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</si>
  <si>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</si>
  <si>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</si>
  <si>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</si>
  <si>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</si>
  <si>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</si>
  <si>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</si>
  <si>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</si>
  <si>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</si>
  <si>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</si>
  <si>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</si>
  <si>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</si>
  <si>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</si>
  <si>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</si>
  <si>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</si>
  <si>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</si>
  <si>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</si>
  <si>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</si>
  <si>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</si>
  <si>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</si>
  <si>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</si>
  <si>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</si>
  <si>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</si>
  <si>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</si>
  <si>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</si>
  <si>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</si>
  <si>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</si>
  <si>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</si>
  <si>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</si>
  <si>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</si>
  <si>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</si>
  <si>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</si>
  <si>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</si>
  <si>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</si>
  <si>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</si>
  <si>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</si>
  <si>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</si>
  <si>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</si>
  <si>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</si>
  <si>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</si>
  <si>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</si>
  <si>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</si>
  <si>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</si>
  <si>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</si>
  <si>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</si>
  <si>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</si>
  <si>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</si>
  <si>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</si>
  <si>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</si>
  <si>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</si>
  <si>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</si>
  <si>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</si>
  <si>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</si>
  <si>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</si>
  <si>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</si>
  <si>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</si>
  <si>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</si>
  <si>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</si>
  <si>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</si>
  <si>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</si>
  <si>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</si>
  <si>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</si>
  <si>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</si>
  <si>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</si>
  <si>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</si>
  <si>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</si>
  <si>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</si>
  <si>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</si>
  <si>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</si>
  <si>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</si>
  <si>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</si>
  <si>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</si>
  <si>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</si>
  <si>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</si>
  <si>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</si>
  <si>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</si>
  <si>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</si>
  <si>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</si>
  <si>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</si>
  <si>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</si>
  <si>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</si>
  <si>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</si>
  <si>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</si>
  <si>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</si>
  <si>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</si>
  <si>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</si>
  <si>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</si>
  <si>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</si>
  <si>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</si>
  <si>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</si>
  <si>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</si>
  <si>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</si>
  <si>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</si>
  <si>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</si>
  <si>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</si>
  <si>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</si>
  <si>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</si>
  <si>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</si>
  <si>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</si>
  <si>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</si>
  <si>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</si>
  <si>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</si>
  <si>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</si>
  <si>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</si>
  <si>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</si>
  <si>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</si>
  <si>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</si>
  <si>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</si>
  <si>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</si>
  <si>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</si>
  <si>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</si>
  <si>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</si>
  <si>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</si>
  <si>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</si>
  <si>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</si>
  <si>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</si>
  <si>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</si>
  <si>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</si>
  <si>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</si>
  <si>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</si>
  <si>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</si>
  <si>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</si>
  <si>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</si>
  <si>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</si>
  <si>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</si>
  <si>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</si>
  <si>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</si>
  <si>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</si>
  <si>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</si>
  <si>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</si>
  <si>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</si>
  <si>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</si>
  <si>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</si>
  <si>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</si>
  <si>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</si>
  <si>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</si>
  <si>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</si>
  <si>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</si>
  <si>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</si>
  <si>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</si>
  <si>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</si>
  <si>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</si>
  <si>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</si>
  <si>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</si>
  <si>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</si>
  <si>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</si>
  <si>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</si>
  <si>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</si>
  <si>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</si>
  <si>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</si>
  <si>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</si>
  <si>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</si>
  <si>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</si>
  <si>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</si>
  <si>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</si>
  <si>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</si>
  <si>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</si>
  <si>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</si>
  <si>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</si>
  <si>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</si>
  <si>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</si>
  <si>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</si>
  <si>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</si>
  <si>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</si>
  <si>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</si>
  <si>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</si>
  <si>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</si>
  <si>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</si>
  <si>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</si>
  <si>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</si>
  <si>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</si>
  <si>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</si>
  <si>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</si>
  <si>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</si>
  <si>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</si>
  <si>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</si>
  <si>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</si>
  <si>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</si>
  <si>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</si>
  <si>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</si>
  <si>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</si>
  <si>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</si>
  <si>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</si>
  <si>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</si>
  <si>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</si>
  <si>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</si>
  <si>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</si>
  <si>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</si>
  <si>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</si>
  <si>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</si>
  <si>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</si>
  <si>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</si>
  <si>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</si>
  <si>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</si>
  <si>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</si>
  <si>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</si>
  <si>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</si>
  <si>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</si>
  <si>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</si>
  <si>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</si>
  <si>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</si>
  <si>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</si>
  <si>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</si>
  <si>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</si>
  <si>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</si>
  <si>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</si>
  <si>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</si>
  <si>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</si>
  <si>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</si>
  <si>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</si>
  <si>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</si>
  <si>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</si>
  <si>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</si>
  <si>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</si>
  <si>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</si>
  <si>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</si>
  <si>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</si>
  <si>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</si>
  <si>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</si>
  <si>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</si>
  <si>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</si>
  <si>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</si>
  <si>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</si>
  <si>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</si>
  <si>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</si>
  <si>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</si>
  <si>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</si>
  <si>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</si>
  <si>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</si>
  <si>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</si>
  <si>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</si>
  <si>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</si>
  <si>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</si>
  <si>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</si>
  <si>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</si>
  <si>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</si>
  <si>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</si>
  <si>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</si>
  <si>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</si>
  <si>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</si>
  <si>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</si>
  <si>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</si>
  <si>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</si>
  <si>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</si>
  <si>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</si>
  <si>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</si>
  <si>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</si>
  <si>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</si>
  <si>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</si>
  <si>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</si>
  <si>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</si>
  <si>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</si>
  <si>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</si>
  <si>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</si>
  <si>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</si>
  <si>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</si>
  <si>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</si>
  <si>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</si>
  <si>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</si>
  <si>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</si>
  <si>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</si>
  <si>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</si>
  <si>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</si>
  <si>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</si>
  <si>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</si>
  <si>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</si>
  <si>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</si>
  <si>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</si>
  <si>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</si>
  <si>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</si>
  <si>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</si>
  <si>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</si>
  <si>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</si>
  <si>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</si>
  <si>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</si>
  <si>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</si>
  <si>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</si>
  <si>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</si>
  <si>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</si>
  <si>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</si>
  <si>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</si>
  <si>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</si>
  <si>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</si>
  <si>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</si>
  <si>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</si>
  <si>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</si>
  <si>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</si>
  <si>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</si>
  <si>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</si>
  <si>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</si>
  <si>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</si>
  <si>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</si>
  <si>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</si>
  <si>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</si>
  <si>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</si>
  <si>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</si>
  <si>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</si>
  <si>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</si>
  <si>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</si>
  <si>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</si>
  <si>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</si>
  <si>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</si>
  <si>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</si>
  <si>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</si>
  <si>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</si>
  <si>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</si>
  <si>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</si>
  <si>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</si>
  <si>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</si>
  <si>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</si>
  <si>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</si>
  <si>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</si>
  <si>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</si>
  <si>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</si>
  <si>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</si>
  <si>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</si>
  <si>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</si>
  <si>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</si>
  <si>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</si>
  <si>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</si>
  <si>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</si>
  <si>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</si>
  <si>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</si>
  <si>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</si>
  <si>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</si>
  <si>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</si>
  <si>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</si>
  <si>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</si>
  <si>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</si>
  <si>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</si>
  <si>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</si>
  <si>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</si>
  <si>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</si>
  <si>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</si>
  <si>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</si>
  <si>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</si>
  <si>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</si>
  <si>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</si>
  <si>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</si>
  <si>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</si>
  <si>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</si>
  <si>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</si>
  <si>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</si>
  <si>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</si>
  <si>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</si>
  <si>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</si>
  <si>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</si>
  <si>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</si>
  <si>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</si>
  <si>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</si>
  <si>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</si>
  <si>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</si>
  <si>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</si>
  <si>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</si>
  <si>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</si>
  <si>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</si>
  <si>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</si>
  <si>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</si>
  <si>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</si>
  <si>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</si>
  <si>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</si>
  <si>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</si>
  <si>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</si>
  <si>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</si>
  <si>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</si>
  <si>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</si>
  <si>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</si>
  <si>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</si>
  <si>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</si>
  <si>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</si>
  <si>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</si>
  <si>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</si>
  <si>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</si>
  <si>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</si>
  <si>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</si>
  <si>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</si>
  <si>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</si>
  <si>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</si>
  <si>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</si>
  <si>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</si>
  <si>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</si>
  <si>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</si>
  <si>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</si>
  <si>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</si>
  <si>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</si>
  <si>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</si>
  <si>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</si>
  <si>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</si>
  <si>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</si>
  <si>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</si>
  <si>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</si>
  <si>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</si>
  <si>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</si>
  <si>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</si>
  <si>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</si>
  <si>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</si>
  <si>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</si>
  <si>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</si>
  <si>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</si>
  <si>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</si>
  <si>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</si>
  <si>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</si>
  <si>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</si>
  <si>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</si>
  <si>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</si>
  <si>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</si>
  <si>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</si>
  <si>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</si>
  <si>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</si>
  <si>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</si>
  <si>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</si>
  <si>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</si>
  <si>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</si>
  <si>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</si>
  <si>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</si>
  <si>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</si>
  <si>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</si>
  <si>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</si>
  <si>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</si>
  <si>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</si>
  <si>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</si>
  <si>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</si>
  <si>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</si>
  <si>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</si>
  <si>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</si>
  <si>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</si>
  <si>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</si>
  <si>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</si>
  <si>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</si>
  <si>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</si>
  <si>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</si>
  <si>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</si>
  <si>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</si>
  <si>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</si>
  <si>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</si>
  <si>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</si>
  <si>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</si>
  <si>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</si>
  <si>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</si>
  <si>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</si>
  <si>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</si>
  <si>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</si>
  <si>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</si>
  <si>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</si>
  <si>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</si>
  <si>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</si>
  <si>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</si>
  <si>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</si>
  <si>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</si>
  <si>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</si>
  <si>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</si>
  <si>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</si>
  <si>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</si>
  <si>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</si>
  <si>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</si>
  <si>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</si>
  <si>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</si>
  <si>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</si>
  <si>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</si>
  <si>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</si>
  <si>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</si>
  <si>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</si>
  <si>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</si>
  <si>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</si>
  <si>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</si>
  <si>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</si>
  <si>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</si>
  <si>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</si>
  <si>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</si>
  <si>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</si>
  <si>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</si>
  <si>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</si>
  <si>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</si>
  <si>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</si>
  <si>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</si>
  <si>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</si>
  <si>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</si>
  <si>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</si>
  <si>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</si>
  <si>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</si>
  <si>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</si>
  <si>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</si>
  <si>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</si>
  <si>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</si>
  <si>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</si>
  <si>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</si>
  <si>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</si>
  <si>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</si>
  <si>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</si>
  <si>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</si>
  <si>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</si>
  <si>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</si>
  <si>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</si>
  <si>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</si>
  <si>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</si>
  <si>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</si>
  <si>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</si>
  <si>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</si>
  <si>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</si>
  <si>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</si>
  <si>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</si>
  <si>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</si>
  <si>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</si>
  <si>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</si>
  <si>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</si>
  <si>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</si>
  <si>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</si>
  <si>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</si>
  <si>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</si>
  <si>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</si>
  <si>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</si>
  <si>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</si>
  <si>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</si>
  <si>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</si>
  <si>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</si>
  <si>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</si>
  <si>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</si>
  <si>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</si>
  <si>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</si>
  <si>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</si>
  <si>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</si>
  <si>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</si>
  <si>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</si>
  <si>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</si>
  <si>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</si>
  <si>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</si>
  <si>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</si>
  <si>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</si>
  <si>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</si>
  <si>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</si>
  <si>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</si>
  <si>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</si>
  <si>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</si>
  <si>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</si>
  <si>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</si>
  <si>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</si>
  <si>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</si>
  <si>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</si>
  <si>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</si>
  <si>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</si>
  <si>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</si>
  <si>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</si>
  <si>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</si>
  <si>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</si>
  <si>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</si>
  <si>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</si>
  <si>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</si>
  <si>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</si>
  <si>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</si>
  <si>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</si>
  <si>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</si>
  <si>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</si>
  <si>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</si>
  <si>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</si>
  <si>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</si>
  <si>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</si>
  <si>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</si>
  <si>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</si>
  <si>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</si>
  <si>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</si>
  <si>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</si>
  <si>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</si>
  <si>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</si>
  <si>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</si>
  <si>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</si>
  <si>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</si>
  <si>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</si>
  <si>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</si>
  <si>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</si>
  <si>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</si>
  <si>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</si>
  <si>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</si>
  <si>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</si>
  <si>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</si>
  <si>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</si>
  <si>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</si>
  <si>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</si>
  <si>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</si>
  <si>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</si>
  <si>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</si>
  <si>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</si>
  <si>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</si>
  <si>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</si>
  <si>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</si>
  <si>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</si>
  <si>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</si>
  <si>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</si>
  <si>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</si>
  <si>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</si>
  <si>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</si>
  <si>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</si>
  <si>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</si>
  <si>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</si>
  <si>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</si>
  <si>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</si>
  <si>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</si>
  <si>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</si>
  <si>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</si>
  <si>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</si>
  <si>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</si>
  <si>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</si>
  <si>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</si>
  <si>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</si>
  <si>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</si>
  <si>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</si>
  <si>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</si>
  <si>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</si>
  <si>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</si>
  <si>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</si>
  <si>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</si>
  <si>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</si>
  <si>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</si>
  <si>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</si>
  <si>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</si>
  <si>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</si>
  <si>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</si>
  <si>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</si>
  <si>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</si>
  <si>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</si>
  <si>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</si>
  <si>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</si>
  <si>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</si>
  <si>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</si>
  <si>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</si>
  <si>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</si>
  <si>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</si>
  <si>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</si>
  <si>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</si>
  <si>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</si>
  <si>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</si>
  <si>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</si>
  <si>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</si>
  <si>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</si>
  <si>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</si>
  <si>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</si>
  <si>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</si>
  <si>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</si>
  <si>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</si>
  <si>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</si>
  <si>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</si>
  <si>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</si>
  <si>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</si>
  <si>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</si>
  <si>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</si>
  <si>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</si>
  <si>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</si>
  <si>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</si>
  <si>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</si>
  <si>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</si>
  <si>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</si>
  <si>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</si>
  <si>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</si>
  <si>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</si>
  <si>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</si>
  <si>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</si>
  <si>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</si>
  <si>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</si>
  <si>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</si>
  <si>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</si>
  <si>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</si>
  <si>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</si>
  <si>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</si>
  <si>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</si>
  <si>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</si>
  <si>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</si>
  <si>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</si>
  <si>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</si>
  <si>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</si>
  <si>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</si>
  <si>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</si>
  <si>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</si>
  <si>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</si>
  <si>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</si>
  <si>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</si>
  <si>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</si>
  <si>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</si>
  <si>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</si>
  <si>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</si>
  <si>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</si>
  <si>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</si>
  <si>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</si>
  <si>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</si>
  <si>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</si>
  <si>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</si>
  <si>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</si>
  <si>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</si>
  <si>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</si>
  <si>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</si>
  <si>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</si>
  <si>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</si>
  <si>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</si>
  <si>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</si>
  <si>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</si>
  <si>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</si>
  <si>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</si>
  <si>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</si>
  <si>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</si>
  <si>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</si>
  <si>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</si>
  <si>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</si>
  <si>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</si>
  <si>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</si>
  <si>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</si>
  <si>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</si>
  <si>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</si>
  <si>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</si>
  <si>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</si>
  <si>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</si>
  <si>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</si>
  <si>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</si>
  <si>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</si>
  <si>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</si>
  <si>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</si>
  <si>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</si>
  <si>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</si>
  <si>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</si>
  <si>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</si>
  <si>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</si>
  <si>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</si>
  <si>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</si>
  <si>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</si>
  <si>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</si>
  <si>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</si>
  <si>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</si>
  <si>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</si>
  <si>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</si>
  <si>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</si>
  <si>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</si>
  <si>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</si>
  <si>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</si>
  <si>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</si>
  <si>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</si>
  <si>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</si>
  <si>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</si>
  <si>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</si>
  <si>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</si>
  <si>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</si>
  <si>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</si>
  <si>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</si>
  <si>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</si>
  <si>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</si>
  <si>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</si>
  <si>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</si>
  <si>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</si>
  <si>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</si>
  <si>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</si>
  <si>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</si>
  <si>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</si>
  <si>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</si>
  <si>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</si>
  <si>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</si>
  <si>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</si>
  <si>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</si>
  <si>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</si>
  <si>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</si>
  <si>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</si>
  <si>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</si>
  <si>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</si>
  <si>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</si>
  <si>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</si>
  <si>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</si>
  <si>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</si>
  <si>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</si>
  <si>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</si>
  <si>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</si>
  <si>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</si>
  <si>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</si>
  <si>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</si>
  <si>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</si>
  <si>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</si>
  <si>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</si>
  <si>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</si>
  <si>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</si>
  <si>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</si>
  <si>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</si>
  <si>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</si>
  <si>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</si>
  <si>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</si>
  <si>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</si>
  <si>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</si>
  <si>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</si>
  <si>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</si>
  <si>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</si>
  <si>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</si>
  <si>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</si>
  <si>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</si>
  <si>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</si>
  <si>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</si>
  <si>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</si>
  <si>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</si>
  <si>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</si>
  <si>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</si>
  <si>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</si>
  <si>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</si>
  <si>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</si>
  <si>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</si>
  <si>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</si>
  <si>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</si>
  <si>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</si>
  <si>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</si>
  <si>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</si>
  <si>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</si>
  <si>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</si>
  <si>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</si>
  <si>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</si>
  <si>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</si>
  <si>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</si>
  <si>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</si>
  <si>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</si>
  <si>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</si>
  <si>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</si>
  <si>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</si>
  <si>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</si>
  <si>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</si>
  <si>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</si>
  <si>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</si>
  <si>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</si>
  <si>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</si>
  <si>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</si>
  <si>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</si>
  <si>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</si>
  <si>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</si>
  <si>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</si>
  <si>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</si>
  <si>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</si>
  <si>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</si>
  <si>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</si>
  <si>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</si>
  <si>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</si>
  <si>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</si>
  <si>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</si>
  <si>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</si>
  <si>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</si>
  <si>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</si>
  <si>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</si>
  <si>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</si>
  <si>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</si>
  <si>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</si>
  <si>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</si>
  <si>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</si>
  <si>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</si>
  <si>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</si>
  <si>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</si>
  <si>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</si>
  <si>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</si>
  <si>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</si>
  <si>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</si>
  <si>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</si>
  <si>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</si>
  <si>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</si>
  <si>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</si>
  <si>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</si>
  <si>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</si>
  <si>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</si>
  <si>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</si>
  <si>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</si>
  <si>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</si>
  <si>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</si>
  <si>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</si>
  <si>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</si>
  <si>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</si>
  <si>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</si>
  <si>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</si>
  <si>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</si>
  <si>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</si>
  <si>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</si>
  <si>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</si>
  <si>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</si>
  <si>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</si>
  <si>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</si>
  <si>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</si>
  <si>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</si>
  <si>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</si>
  <si>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</si>
  <si>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</si>
  <si>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</si>
  <si>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</si>
  <si>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</si>
  <si>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</si>
  <si>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</si>
  <si>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</si>
  <si>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</si>
  <si>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</si>
  <si>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</si>
  <si>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</si>
  <si>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</si>
  <si>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</si>
  <si>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</si>
  <si>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</si>
  <si>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</si>
  <si>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</si>
  <si>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</si>
  <si>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</si>
  <si>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</si>
  <si>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</si>
  <si>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</si>
  <si>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</si>
  <si>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</si>
  <si>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</si>
  <si>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</si>
  <si>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</si>
  <si>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</si>
  <si>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</si>
  <si>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</si>
  <si>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</si>
  <si>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</si>
  <si>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</si>
  <si>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</si>
  <si>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</si>
  <si>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</si>
  <si>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</si>
  <si>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</si>
  <si>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</si>
  <si>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</si>
  <si>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</si>
  <si>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</si>
  <si>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</si>
  <si>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</si>
  <si>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</si>
  <si>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</si>
  <si>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</si>
  <si>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</si>
  <si>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</si>
  <si>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</si>
  <si>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</si>
  <si>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</si>
  <si>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</si>
  <si>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</si>
  <si>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</si>
  <si>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</si>
  <si>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</si>
  <si>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</si>
  <si>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</si>
  <si>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</si>
  <si>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</si>
  <si>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</si>
  <si>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</si>
  <si>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</si>
  <si>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</si>
  <si>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</si>
  <si>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</si>
  <si>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</si>
  <si>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</si>
  <si>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</si>
  <si>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</si>
  <si>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</si>
  <si>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</si>
  <si>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</si>
  <si>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</si>
  <si>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</si>
  <si>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</si>
  <si>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</si>
  <si>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</si>
  <si>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</si>
  <si>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</si>
  <si>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</si>
  <si>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</si>
  <si>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</si>
  <si>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</si>
  <si>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</si>
  <si>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</si>
  <si>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</si>
  <si>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</si>
  <si>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</si>
  <si>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</si>
  <si>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</si>
  <si>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</si>
  <si>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</si>
  <si>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</si>
  <si>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</si>
  <si>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</si>
  <si>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</si>
  <si>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</si>
  <si>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</si>
  <si>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</si>
  <si>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</si>
  <si>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</si>
  <si>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</si>
  <si>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</si>
  <si>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</si>
  <si>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</si>
  <si>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</si>
  <si>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</si>
  <si>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</si>
  <si>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</si>
  <si>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</si>
  <si>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</si>
  <si>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</si>
  <si>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</si>
  <si>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</si>
  <si>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</si>
  <si>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</si>
  <si>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</si>
  <si>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</si>
  <si>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</si>
  <si>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</si>
  <si>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</si>
  <si>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</si>
  <si>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</si>
  <si>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</si>
  <si>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</si>
  <si>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</si>
  <si>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</si>
  <si>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</si>
  <si>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</si>
  <si>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</si>
  <si>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</si>
  <si>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</si>
  <si>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</si>
  <si>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</si>
  <si>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</si>
  <si>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</si>
  <si>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</si>
  <si>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</si>
  <si>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</si>
  <si>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</si>
  <si>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</si>
  <si>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</si>
  <si>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</si>
  <si>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</si>
  <si>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</si>
  <si>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</si>
  <si>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</si>
  <si>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</si>
  <si>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</si>
  <si>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</si>
  <si>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</si>
  <si>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</si>
  <si>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</si>
  <si>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</si>
  <si>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</si>
  <si>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</si>
  <si>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</si>
  <si>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</si>
  <si>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</si>
  <si>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</si>
  <si>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</si>
  <si>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</si>
  <si>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</si>
  <si>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</si>
  <si>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</si>
  <si>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</si>
  <si>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</si>
  <si>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</si>
  <si>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</si>
  <si>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</si>
  <si>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</si>
  <si>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</si>
  <si>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</si>
  <si>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</si>
  <si>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</si>
  <si>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</si>
  <si>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</si>
  <si>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</si>
  <si>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</si>
  <si>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</si>
  <si>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</si>
  <si>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</si>
  <si>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</si>
  <si>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</si>
  <si>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</si>
  <si>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</si>
  <si>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</si>
  <si>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</si>
  <si>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</si>
  <si>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</si>
  <si>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</si>
  <si>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</si>
  <si>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</si>
  <si>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</si>
  <si>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</si>
  <si>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</si>
  <si>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</si>
  <si>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</si>
  <si>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</si>
  <si>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</si>
  <si>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</si>
  <si>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</si>
  <si>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</si>
  <si>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</si>
  <si>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</si>
  <si>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</si>
  <si>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</si>
  <si>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</si>
  <si>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</si>
  <si>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</si>
  <si>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</si>
  <si>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</si>
  <si>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</si>
  <si>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</si>
  <si>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</si>
  <si>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</si>
  <si>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</si>
  <si>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</si>
  <si>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</si>
  <si>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</si>
  <si>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</si>
  <si>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</si>
  <si>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</si>
  <si>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</si>
  <si>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</si>
  <si>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</si>
  <si>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</si>
  <si>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</si>
  <si>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</si>
  <si>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</si>
  <si>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</si>
  <si>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</si>
  <si>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</si>
  <si>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</si>
  <si>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</si>
  <si>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</si>
  <si>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</si>
  <si>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</si>
  <si>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</si>
  <si>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</si>
  <si>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</si>
  <si>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</si>
  <si>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</si>
  <si>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</si>
  <si>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</si>
  <si>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</si>
  <si>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</si>
  <si>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</si>
  <si>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</si>
  <si>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</si>
  <si>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</si>
  <si>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</si>
  <si>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</si>
  <si>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</si>
  <si>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</si>
  <si>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</si>
  <si>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</si>
  <si>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</si>
  <si>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</si>
  <si>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</si>
  <si>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</si>
  <si>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</si>
  <si>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</si>
  <si>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</si>
  <si>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</si>
  <si>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</si>
  <si>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</si>
  <si>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</si>
  <si>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</si>
  <si>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</si>
  <si>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</si>
  <si>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</si>
  <si>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</si>
  <si>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</si>
  <si>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</si>
  <si>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</si>
  <si>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</si>
  <si>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</si>
  <si>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</si>
  <si>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</si>
  <si>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</si>
  <si>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</si>
  <si>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</si>
  <si>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</si>
  <si>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</si>
  <si>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</si>
  <si>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</si>
  <si>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</si>
  <si>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</si>
  <si>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</si>
  <si>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</si>
  <si>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</si>
  <si>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</si>
  <si>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</si>
  <si>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</si>
  <si>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</si>
  <si>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</si>
  <si>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</si>
  <si>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</si>
  <si>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</si>
  <si>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</si>
  <si>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</si>
  <si>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</si>
  <si>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</si>
  <si>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</si>
  <si>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</si>
  <si>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</si>
  <si>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</si>
  <si>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</si>
  <si>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</si>
  <si>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</si>
  <si>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</si>
  <si>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</si>
  <si>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</si>
  <si>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</si>
  <si>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</si>
  <si>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</si>
  <si>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</si>
  <si>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</si>
  <si>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</si>
  <si>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</si>
  <si>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</si>
  <si>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</si>
  <si>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</si>
  <si>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</si>
  <si>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</si>
  <si>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</si>
  <si>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</si>
  <si>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</si>
  <si>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</si>
  <si>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</si>
  <si>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</si>
  <si>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</si>
  <si>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</si>
  <si>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</si>
  <si>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</si>
  <si>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</si>
  <si>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</si>
  <si>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</si>
  <si>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</si>
  <si>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</si>
  <si>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</si>
  <si>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</si>
  <si>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</si>
  <si>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</si>
  <si>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</si>
  <si>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</si>
  <si>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</si>
  <si>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</si>
  <si>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</si>
  <si>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</si>
  <si>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</si>
  <si>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</si>
  <si>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</si>
  <si>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</si>
  <si>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</si>
  <si>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</si>
  <si>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</si>
  <si>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</si>
  <si>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</si>
  <si>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</si>
  <si>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</si>
  <si>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</si>
  <si>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</si>
  <si>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</si>
  <si>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</si>
  <si>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</si>
  <si>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</si>
  <si>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</si>
  <si>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</si>
  <si>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</si>
  <si>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</si>
  <si>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</si>
  <si>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</si>
  <si>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</si>
  <si>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</si>
  <si>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</si>
  <si>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</si>
  <si>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</si>
  <si>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</si>
  <si>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</si>
  <si>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</si>
  <si>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</si>
  <si>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</si>
  <si>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</si>
  <si>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</si>
  <si>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</si>
  <si>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</si>
  <si>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</si>
  <si>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</si>
  <si>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</si>
  <si>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</si>
  <si>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</si>
  <si>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</si>
  <si>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</si>
  <si>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</si>
  <si>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</si>
  <si>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</si>
  <si>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</si>
  <si>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</si>
  <si>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</si>
  <si>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</si>
  <si>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</si>
  <si>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</si>
  <si>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</si>
  <si>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</si>
  <si>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</si>
  <si>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</si>
  <si>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</si>
  <si>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</si>
  <si>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</si>
  <si>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</si>
  <si>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</si>
  <si>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</si>
  <si>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</si>
  <si>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</si>
  <si>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</si>
  <si>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</si>
  <si>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</si>
  <si>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</si>
  <si>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</si>
  <si>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</si>
  <si>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</si>
  <si>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</si>
  <si>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</si>
  <si>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</si>
  <si>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</si>
  <si>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</si>
  <si>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</si>
  <si>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</si>
  <si>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</si>
  <si>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</si>
  <si>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</si>
  <si>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</si>
  <si>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</si>
  <si>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</si>
  <si>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</si>
  <si>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</si>
  <si>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</si>
  <si>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</si>
  <si>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</si>
  <si>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</si>
  <si>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</si>
  <si>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</si>
  <si>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</si>
  <si>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</si>
  <si>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</si>
  <si>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</si>
  <si>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</si>
  <si>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</si>
  <si>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</si>
  <si>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</si>
  <si>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</si>
  <si>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</si>
  <si>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</si>
  <si>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</si>
  <si>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</si>
  <si>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</si>
  <si>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</si>
  <si>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</si>
  <si>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</si>
  <si>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</si>
  <si>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</si>
  <si>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</si>
  <si>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</si>
  <si>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</si>
  <si>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</si>
  <si>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</si>
  <si>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</si>
  <si>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</si>
  <si>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</si>
  <si>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</si>
  <si>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</si>
  <si>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</si>
  <si>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</si>
  <si>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</si>
  <si>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</si>
  <si>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</si>
  <si>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</si>
  <si>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</si>
  <si>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</si>
  <si>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</si>
  <si>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</si>
  <si>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</si>
  <si>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</si>
  <si>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</si>
  <si>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</si>
  <si>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</si>
  <si>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</si>
  <si>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</si>
  <si>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</si>
  <si>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</si>
  <si>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</si>
  <si>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</si>
  <si>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</si>
  <si>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</si>
  <si>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</si>
  <si>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</si>
  <si>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</si>
  <si>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</si>
  <si>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</si>
  <si>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</si>
  <si>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</si>
  <si>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</si>
  <si>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</si>
  <si>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</si>
  <si>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</si>
  <si>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</si>
  <si>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</si>
  <si>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</si>
  <si>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</si>
  <si>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</si>
  <si>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</si>
  <si>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</si>
  <si>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</si>
  <si>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</si>
  <si>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</si>
  <si>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</si>
  <si>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</si>
  <si>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</si>
  <si>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</si>
  <si>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</si>
  <si>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</si>
  <si>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</si>
  <si>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</si>
  <si>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</si>
  <si>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</si>
  <si>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</si>
  <si>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</si>
  <si>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</si>
  <si>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</si>
  <si>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</si>
  <si>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</si>
  <si>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</si>
  <si>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</si>
  <si>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</si>
  <si>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</si>
  <si>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</si>
  <si>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</si>
  <si>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</si>
  <si>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</si>
  <si>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</si>
  <si>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</si>
  <si>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</si>
  <si>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</si>
  <si>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</si>
  <si>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</si>
  <si>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</si>
  <si>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</si>
  <si>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</si>
  <si>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</si>
  <si>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</si>
  <si>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</si>
  <si>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</si>
  <si>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</si>
  <si>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</si>
  <si>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</si>
  <si>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</si>
  <si>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</si>
  <si>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</si>
  <si>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</si>
  <si>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</si>
  <si>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</si>
  <si>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</si>
  <si>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</si>
  <si>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</si>
  <si>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</si>
  <si>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</si>
  <si>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</si>
  <si>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</si>
  <si>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</si>
  <si>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</si>
  <si>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</si>
  <si>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</si>
  <si>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</si>
  <si>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</si>
  <si>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</si>
  <si>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</si>
  <si>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</si>
  <si>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</si>
  <si>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</si>
  <si>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</si>
  <si>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</si>
  <si>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</si>
  <si>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</si>
  <si>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</si>
  <si>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</si>
  <si>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</si>
  <si>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</si>
  <si>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</si>
  <si>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</si>
  <si>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</si>
  <si>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</si>
  <si>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</si>
  <si>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</si>
  <si>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</si>
  <si>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</si>
  <si>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</si>
  <si>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</si>
  <si>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</si>
  <si>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</si>
  <si>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</si>
  <si>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</si>
  <si>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</si>
  <si>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</si>
  <si>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</si>
  <si>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</si>
  <si>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</si>
  <si>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</si>
  <si>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</si>
  <si>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</si>
  <si>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</si>
  <si>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</si>
  <si>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</si>
  <si>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</si>
  <si>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</si>
  <si>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</si>
  <si>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</si>
  <si>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</si>
  <si>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</si>
  <si>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</si>
  <si>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</si>
  <si>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</si>
  <si>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</si>
  <si>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</si>
  <si>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</si>
  <si>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</si>
  <si>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</si>
  <si>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</si>
  <si>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</si>
  <si>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</si>
  <si>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</si>
  <si>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</si>
  <si>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</si>
  <si>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</si>
  <si>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</si>
  <si>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</si>
  <si>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</si>
  <si>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</si>
  <si>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</si>
  <si>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</si>
  <si>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</si>
  <si>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</si>
  <si>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</si>
  <si>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</si>
  <si>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</si>
  <si>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</si>
  <si>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</si>
  <si>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</si>
  <si>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</si>
  <si>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</si>
  <si>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</si>
  <si>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</si>
  <si>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</si>
  <si>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</si>
  <si>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</si>
  <si>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</si>
  <si>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</si>
  <si>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</si>
  <si>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</si>
  <si>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</si>
  <si>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</si>
  <si>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</si>
  <si>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</si>
  <si>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</si>
  <si>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</si>
  <si>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</si>
  <si>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</si>
  <si>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</si>
  <si>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</si>
  <si>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</si>
  <si>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</si>
  <si>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</si>
  <si>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</si>
  <si>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</si>
  <si>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</si>
  <si>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</si>
  <si>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</si>
  <si>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</si>
  <si>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</si>
  <si>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</si>
  <si>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</si>
  <si>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</si>
  <si>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</si>
  <si>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</si>
  <si>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</si>
  <si>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</si>
  <si>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</si>
  <si>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</si>
  <si>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</si>
  <si>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</si>
  <si>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</si>
  <si>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</si>
  <si>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</si>
  <si>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</si>
  <si>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</si>
  <si>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</si>
  <si>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</si>
  <si>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</si>
  <si>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</si>
  <si>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</si>
  <si>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</si>
  <si>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</si>
  <si>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</si>
  <si>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</si>
  <si>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</si>
  <si>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</si>
  <si>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</si>
  <si>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</si>
  <si>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</si>
  <si>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</si>
  <si>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</si>
  <si>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</si>
  <si>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</si>
  <si>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</si>
  <si>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</si>
  <si>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</si>
  <si>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</si>
  <si>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</si>
  <si>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</si>
  <si>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</si>
  <si>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</si>
  <si>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</si>
  <si>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</si>
  <si>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</si>
  <si>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</si>
  <si>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</si>
  <si>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</si>
  <si>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</si>
  <si>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</si>
  <si>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</si>
  <si>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</si>
  <si>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</si>
  <si>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</si>
  <si>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</si>
  <si>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</si>
  <si>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</si>
  <si>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</si>
  <si>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</si>
  <si>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</si>
  <si>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</si>
  <si>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</si>
  <si>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</si>
  <si>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</si>
  <si>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</si>
  <si>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</si>
  <si>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</si>
  <si>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</si>
  <si>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</si>
  <si>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</si>
  <si>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</si>
  <si>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</si>
  <si>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</si>
  <si>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</si>
  <si>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</si>
  <si>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</si>
  <si>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</si>
  <si>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</si>
  <si>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</si>
  <si>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</si>
  <si>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</si>
  <si>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</si>
  <si>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</si>
  <si>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</si>
  <si>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</si>
  <si>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</si>
  <si>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</si>
  <si>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</si>
  <si>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</si>
  <si>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</si>
  <si>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</si>
  <si>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</si>
  <si>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</si>
  <si>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</si>
  <si>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</si>
  <si>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</si>
  <si>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</si>
  <si>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</si>
  <si>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</si>
  <si>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</si>
  <si>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</si>
  <si>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</si>
  <si>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</si>
  <si>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</si>
  <si>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</si>
  <si>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</si>
  <si>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</si>
  <si>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</si>
  <si>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</si>
  <si>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</si>
  <si>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</si>
  <si>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</si>
  <si>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</si>
  <si>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</si>
  <si>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</si>
  <si>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</si>
  <si>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</si>
  <si>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</si>
  <si>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</si>
  <si>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</si>
  <si>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</si>
  <si>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</si>
  <si>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</si>
  <si>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</si>
  <si>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</si>
  <si>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</si>
  <si>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</si>
  <si>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</si>
  <si>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</si>
  <si>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</si>
  <si>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</si>
  <si>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</si>
  <si>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</si>
  <si>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</si>
  <si>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</si>
  <si>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</si>
  <si>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</si>
  <si>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</si>
  <si>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</si>
  <si>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</si>
  <si>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</si>
  <si>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</si>
  <si>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</si>
  <si>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</si>
  <si>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</si>
  <si>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</si>
  <si>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</si>
  <si>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</si>
  <si>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</si>
  <si>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</si>
  <si>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</si>
  <si>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</si>
  <si>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</si>
  <si>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</si>
  <si>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</si>
  <si>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</si>
  <si>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</si>
  <si>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</si>
  <si>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</si>
  <si>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</si>
  <si>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</si>
  <si>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</si>
  <si>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</si>
  <si>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</si>
  <si>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</si>
  <si>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</si>
  <si>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</si>
  <si>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</si>
  <si>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</si>
  <si>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</si>
  <si>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</si>
  <si>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</si>
  <si>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</si>
  <si>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</si>
  <si>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</si>
  <si>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</si>
  <si>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</si>
  <si>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</si>
  <si>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</si>
  <si>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</si>
  <si>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</si>
  <si>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</si>
  <si>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</si>
  <si>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</si>
  <si>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</si>
  <si>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</si>
  <si>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</si>
  <si>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</si>
  <si>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</si>
  <si>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</si>
  <si>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</si>
  <si>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</si>
  <si>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</si>
  <si>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</si>
  <si>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</si>
  <si>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</si>
  <si>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</si>
  <si>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</si>
  <si>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</si>
  <si>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</si>
  <si>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</si>
  <si>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</si>
  <si>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</si>
  <si>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</si>
  <si>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</si>
  <si>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</si>
  <si>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</si>
  <si>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</si>
  <si>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</si>
  <si>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</si>
  <si>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</si>
  <si>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</si>
  <si>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</si>
  <si>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</si>
  <si>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</si>
  <si>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</si>
  <si>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</si>
  <si>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</si>
  <si>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</si>
  <si>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</si>
  <si>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</si>
  <si>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</si>
  <si>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</si>
  <si>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</si>
  <si>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</si>
  <si>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</si>
  <si>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</si>
  <si>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</si>
  <si>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</si>
  <si>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</si>
  <si>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</si>
  <si>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</si>
  <si>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</si>
  <si>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</si>
  <si>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</si>
  <si>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</si>
  <si>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</si>
  <si>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</si>
  <si>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</si>
  <si>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</si>
  <si>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</si>
  <si>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</si>
  <si>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</si>
  <si>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</si>
  <si>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</si>
  <si>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</si>
  <si>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</si>
  <si>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</si>
  <si>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</si>
  <si>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</si>
  <si>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</si>
  <si>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</si>
  <si>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</si>
  <si>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</si>
  <si>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</si>
  <si>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</si>
  <si>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</si>
  <si>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</si>
  <si>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</si>
  <si>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</si>
  <si>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</si>
  <si>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</si>
  <si>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</si>
  <si>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</si>
  <si>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</si>
  <si>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</si>
  <si>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</si>
  <si>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</si>
  <si>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</si>
  <si>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</si>
  <si>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</si>
  <si>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</si>
  <si>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</si>
  <si>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</si>
  <si>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</si>
  <si>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</si>
  <si>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</si>
  <si>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</si>
  <si>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</si>
  <si>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</si>
  <si>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</si>
  <si>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</si>
  <si>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</si>
  <si>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</si>
  <si>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</si>
  <si>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</si>
  <si>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</si>
  <si>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</si>
  <si>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</si>
  <si>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</si>
  <si>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</si>
  <si>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</si>
  <si>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</si>
  <si>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</si>
  <si>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</si>
  <si>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</si>
  <si>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</si>
  <si>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</si>
  <si>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</si>
  <si>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</si>
  <si>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</si>
  <si>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</si>
  <si>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</si>
  <si>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</si>
  <si>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</si>
  <si>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</si>
  <si>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</si>
  <si>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</si>
  <si>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</si>
  <si>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</si>
  <si>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</si>
  <si>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</si>
  <si>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</si>
  <si>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</si>
  <si>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</si>
  <si>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</si>
  <si>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</si>
  <si>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</si>
  <si>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</si>
  <si>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</si>
  <si>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</si>
  <si>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</si>
  <si>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</si>
  <si>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</si>
  <si>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</si>
  <si>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</si>
  <si>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</si>
  <si>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</si>
  <si>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</si>
  <si>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</si>
  <si>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</si>
  <si>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</si>
  <si>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</si>
  <si>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</si>
  <si>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</si>
  <si>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</si>
  <si>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</si>
  <si>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</si>
  <si>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</si>
  <si>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</si>
  <si>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</si>
  <si>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</si>
  <si>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</si>
  <si>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</si>
  <si>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</si>
  <si>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</si>
  <si>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</si>
  <si>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</si>
  <si>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</si>
  <si>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</si>
  <si>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</si>
  <si>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</si>
  <si>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</si>
  <si>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</si>
  <si>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</si>
  <si>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</si>
  <si>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</si>
  <si>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</si>
  <si>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</si>
  <si>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</si>
  <si>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</si>
  <si>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</si>
  <si>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</si>
  <si>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</si>
  <si>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</si>
  <si>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</si>
  <si>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</si>
  <si>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</si>
  <si>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</si>
  <si>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</si>
  <si>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</si>
  <si>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</si>
  <si>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</si>
  <si>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</si>
  <si>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</si>
  <si>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</si>
  <si>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</si>
  <si>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</si>
  <si>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</si>
  <si>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</si>
  <si>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</si>
  <si>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</si>
  <si>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</si>
  <si>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</si>
  <si>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</si>
  <si>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</si>
  <si>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</si>
  <si>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</si>
  <si>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</si>
  <si>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</si>
  <si>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</si>
  <si>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</si>
  <si>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</si>
  <si>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</si>
  <si>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</si>
  <si>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</si>
  <si>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</si>
  <si>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</si>
  <si>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</si>
  <si>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</si>
  <si>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</si>
  <si>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</si>
  <si>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</si>
  <si>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</si>
  <si>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</si>
  <si>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</si>
  <si>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</si>
  <si>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</si>
  <si>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</si>
  <si>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</si>
  <si>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</si>
  <si>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</si>
  <si>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</si>
  <si>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</si>
  <si>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</si>
  <si>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</si>
  <si>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</si>
  <si>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</si>
  <si>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</si>
  <si>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</si>
  <si>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</si>
  <si>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</si>
  <si>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</si>
  <si>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</si>
  <si>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</si>
  <si>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</si>
  <si>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</si>
  <si>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</si>
  <si>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</si>
  <si>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</si>
  <si>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</si>
  <si>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</si>
  <si>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</si>
  <si>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</si>
  <si>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</si>
  <si>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</si>
  <si>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</si>
  <si>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</si>
  <si>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</si>
  <si>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</si>
  <si>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</si>
  <si>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</si>
  <si>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</si>
  <si>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</si>
  <si>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</si>
  <si>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</si>
  <si>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</si>
  <si>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</si>
  <si>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</si>
  <si>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</si>
  <si>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</si>
  <si>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</si>
  <si>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</si>
  <si>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</si>
  <si>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</si>
  <si>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</si>
  <si>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</si>
  <si>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</si>
  <si>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</si>
  <si>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</si>
  <si>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</si>
  <si>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</si>
  <si>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</si>
  <si>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</si>
  <si>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</si>
  <si>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</si>
  <si>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</si>
  <si>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</si>
  <si>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</si>
  <si>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</si>
  <si>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</si>
  <si>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</si>
  <si>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</si>
  <si>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</si>
  <si>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</si>
  <si>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</si>
  <si>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</si>
  <si>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</si>
  <si>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</si>
  <si>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</si>
  <si>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</si>
  <si>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</si>
  <si>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</si>
  <si>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</si>
  <si>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</si>
  <si>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</si>
  <si>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</si>
  <si>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</si>
  <si>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</si>
  <si>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</si>
  <si>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</si>
  <si>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</si>
  <si>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</si>
  <si>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</si>
  <si>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</si>
  <si>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</si>
  <si>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</si>
  <si>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</si>
  <si>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</si>
  <si>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</si>
  <si>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</si>
  <si>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</si>
  <si>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</si>
  <si>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</si>
  <si>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</si>
  <si>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</si>
  <si>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</si>
  <si>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</si>
  <si>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</si>
  <si>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</si>
  <si>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</si>
  <si>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</si>
  <si>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</si>
  <si>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</si>
  <si>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</si>
  <si>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</si>
  <si>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</si>
  <si>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</si>
  <si>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</si>
  <si>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</si>
  <si>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</si>
  <si>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</si>
  <si>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</si>
  <si>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</si>
  <si>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</si>
  <si>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</si>
  <si>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</si>
  <si>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</si>
  <si>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</si>
  <si>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</si>
  <si>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</si>
  <si>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</si>
  <si>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</si>
  <si>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</si>
  <si>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</si>
  <si>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</si>
  <si>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</si>
  <si>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</si>
  <si>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</si>
  <si>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</si>
  <si>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</si>
  <si>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</si>
  <si>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</si>
  <si>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</si>
  <si>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</si>
  <si>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</si>
  <si>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</si>
  <si>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</si>
  <si>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</si>
  <si>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</si>
  <si>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</si>
  <si>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</si>
  <si>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</si>
  <si>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</si>
  <si>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</si>
  <si>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</si>
  <si>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</si>
  <si>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</si>
  <si>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</si>
  <si>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</si>
  <si>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</si>
  <si>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</si>
  <si>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</si>
  <si>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</si>
  <si>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</si>
  <si>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</si>
  <si>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</si>
  <si>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</si>
  <si>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</si>
  <si>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</si>
  <si>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</si>
  <si>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</si>
  <si>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</si>
  <si>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</si>
  <si>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</si>
  <si>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</si>
  <si>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</si>
  <si>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</si>
  <si>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</si>
  <si>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</si>
  <si>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</si>
  <si>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</si>
  <si>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</si>
  <si>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</si>
  <si>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</si>
  <si>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</si>
  <si>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</si>
  <si>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</si>
  <si>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</si>
  <si>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</si>
  <si>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</si>
  <si>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</si>
  <si>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</si>
  <si>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</si>
  <si>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</si>
  <si>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</si>
  <si>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</si>
  <si>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</si>
  <si>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</si>
  <si>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</si>
  <si>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</si>
  <si>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</si>
  <si>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</si>
  <si>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</si>
  <si>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</si>
  <si>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</si>
  <si>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</si>
  <si>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</si>
  <si>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</si>
  <si>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</si>
  <si>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</si>
  <si>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</si>
  <si>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</si>
  <si>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</si>
  <si>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</si>
  <si>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</si>
  <si>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</si>
  <si>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</si>
  <si>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</si>
  <si>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</si>
  <si>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</si>
  <si>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</si>
  <si>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</si>
  <si>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</si>
  <si>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</si>
  <si>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</si>
  <si>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</si>
  <si>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</si>
  <si>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</si>
  <si>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</si>
  <si>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</si>
  <si>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</si>
  <si>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</si>
  <si>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</si>
  <si>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</si>
  <si>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</si>
  <si>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</si>
  <si>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</si>
  <si>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</si>
  <si>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</si>
  <si>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</si>
  <si>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</si>
  <si>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</si>
  <si>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</si>
  <si>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</si>
  <si>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</si>
  <si>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</si>
  <si>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</si>
  <si>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</si>
  <si>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</si>
  <si>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</si>
  <si>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</si>
  <si>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</si>
  <si>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</si>
  <si>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</si>
  <si>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</si>
  <si>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</si>
  <si>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</si>
  <si>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</si>
  <si>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</si>
  <si>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</si>
  <si>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</si>
  <si>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</si>
  <si>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</si>
  <si>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</si>
  <si>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</si>
  <si>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</si>
  <si>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</si>
  <si>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</si>
  <si>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</si>
  <si>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</si>
  <si>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</si>
  <si>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</si>
  <si>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</si>
  <si>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</si>
  <si>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</si>
  <si>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</si>
  <si>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</si>
  <si>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</si>
  <si>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</si>
  <si>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</si>
  <si>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</si>
  <si>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</si>
  <si>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</si>
  <si>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</si>
  <si>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</si>
  <si>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</si>
  <si>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</si>
  <si>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</si>
  <si>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</si>
  <si>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</si>
  <si>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</si>
  <si>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</si>
  <si>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</si>
  <si>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</si>
  <si>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</si>
  <si>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</si>
  <si>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</si>
  <si>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</si>
  <si>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</si>
  <si>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</si>
  <si>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</si>
  <si>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</si>
  <si>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</si>
  <si>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</si>
  <si>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</si>
  <si>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</si>
  <si>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</si>
  <si>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</si>
  <si>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</si>
  <si>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</si>
  <si>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</si>
  <si>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</si>
  <si>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</si>
  <si>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</si>
  <si>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</si>
  <si>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</si>
  <si>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</si>
  <si>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</si>
  <si>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</si>
  <si>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</si>
  <si>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</si>
  <si>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</si>
  <si>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</si>
  <si>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</si>
  <si>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</si>
  <si>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</si>
  <si>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</si>
  <si>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</si>
  <si>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</si>
  <si>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</si>
  <si>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</si>
  <si>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</si>
  <si>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</si>
  <si>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</si>
  <si>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</si>
  <si>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</si>
  <si>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</si>
  <si>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</si>
  <si>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</si>
  <si>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</si>
  <si>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</si>
  <si>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</si>
  <si>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</si>
  <si>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</si>
  <si>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</si>
  <si>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</si>
  <si>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</si>
  <si>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</si>
  <si>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</si>
  <si>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</si>
  <si>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</si>
  <si>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</si>
  <si>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</si>
  <si>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</si>
  <si>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</si>
  <si>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</si>
  <si>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</si>
  <si>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</si>
  <si>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</si>
  <si>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</si>
  <si>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</si>
  <si>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</si>
  <si>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</si>
  <si>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</si>
  <si>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</si>
  <si>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</si>
  <si>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</si>
  <si>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</si>
  <si>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</si>
  <si>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</si>
  <si>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</si>
  <si>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</si>
  <si>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</si>
  <si>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</si>
  <si>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</si>
  <si>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</si>
  <si>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</si>
  <si>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</si>
  <si>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</si>
  <si>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</si>
  <si>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</si>
  <si>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</si>
  <si>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</si>
  <si>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</si>
  <si>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</si>
  <si>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</si>
  <si>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</si>
  <si>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</si>
  <si>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</si>
  <si>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</si>
  <si>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</si>
  <si>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</si>
  <si>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</si>
  <si>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</si>
  <si>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</si>
  <si>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</si>
  <si>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</si>
  <si>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</si>
  <si>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</si>
  <si>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</si>
  <si>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</si>
  <si>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</si>
  <si>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</si>
  <si>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</si>
  <si>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</si>
  <si>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</si>
  <si>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</si>
  <si>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</si>
  <si>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</si>
  <si>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</si>
  <si>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</si>
  <si>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</si>
  <si>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</si>
  <si>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</si>
  <si>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</si>
  <si>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</si>
  <si>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</si>
  <si>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</si>
  <si>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</si>
  <si>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</si>
  <si>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</si>
  <si>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</si>
  <si>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</si>
  <si>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</si>
  <si>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</si>
  <si>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</si>
  <si>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</si>
  <si>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</si>
  <si>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</si>
  <si>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</si>
  <si>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</si>
  <si>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</si>
  <si>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</si>
  <si>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</si>
  <si>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</si>
  <si>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</si>
  <si>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</si>
  <si>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</si>
  <si>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</si>
  <si>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</si>
  <si>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</si>
  <si>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</si>
  <si>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</si>
  <si>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</si>
  <si>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</si>
  <si>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</si>
  <si>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</si>
  <si>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</si>
  <si>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</si>
  <si>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</si>
  <si>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</si>
  <si>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</si>
  <si>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</si>
  <si>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</si>
  <si>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</si>
  <si>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</si>
  <si>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</si>
  <si>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</si>
  <si>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</si>
  <si>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</si>
  <si>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</si>
  <si>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</si>
  <si>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</si>
  <si>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</si>
  <si>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</si>
  <si>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</si>
  <si>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</si>
  <si>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</si>
  <si>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</si>
  <si>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</si>
  <si>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</si>
  <si>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</si>
  <si>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</si>
  <si>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</si>
  <si>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</si>
  <si>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</si>
  <si>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</si>
  <si>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</si>
  <si>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</si>
  <si>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</si>
  <si>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</si>
  <si>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</si>
  <si>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</si>
  <si>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</si>
  <si>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</si>
  <si>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</si>
  <si>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</si>
  <si>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</si>
  <si>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</si>
  <si>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</si>
  <si>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</si>
  <si>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</si>
  <si>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</si>
  <si>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</si>
  <si>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</si>
  <si>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</si>
  <si>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</si>
  <si>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</si>
  <si>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</si>
  <si>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</si>
  <si>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</si>
  <si>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</si>
  <si>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</si>
  <si>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</si>
  <si>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</si>
  <si>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</si>
  <si>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</si>
  <si>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</si>
  <si>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</si>
  <si>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</si>
  <si>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</si>
  <si>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</si>
  <si>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</si>
  <si>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</si>
  <si>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</si>
  <si>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</si>
  <si>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</si>
  <si>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</si>
  <si>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</si>
  <si>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</si>
  <si>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</si>
  <si>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</si>
  <si>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</si>
  <si>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</si>
  <si>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</si>
  <si>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</si>
  <si>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</si>
  <si>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</si>
  <si>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</si>
  <si>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</si>
  <si>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</si>
  <si>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</si>
  <si>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</si>
  <si>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</si>
  <si>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</si>
  <si>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</si>
  <si>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</si>
  <si>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</si>
  <si>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</si>
  <si>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</si>
  <si>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</si>
  <si>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</si>
  <si>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</si>
  <si>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</si>
  <si>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</si>
  <si>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</si>
  <si>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</si>
  <si>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</si>
  <si>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</si>
  <si>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</si>
  <si>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</si>
  <si>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</si>
  <si>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</si>
  <si>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</si>
  <si>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</si>
  <si>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</si>
  <si>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</si>
  <si>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</si>
  <si>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</si>
  <si>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</si>
  <si>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</si>
  <si>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</si>
  <si>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</si>
  <si>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</si>
  <si>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</si>
  <si>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</si>
  <si>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</si>
  <si>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</si>
  <si>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</si>
  <si>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</si>
  <si>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</si>
  <si>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</si>
  <si>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</si>
  <si>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</si>
  <si>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</si>
  <si>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</si>
  <si>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</si>
  <si>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</si>
  <si>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</si>
  <si>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</si>
  <si>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</si>
  <si>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</si>
  <si>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</si>
  <si>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</si>
  <si>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</si>
  <si>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</si>
  <si>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</si>
  <si>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</si>
  <si>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</si>
  <si>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</si>
  <si>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</si>
  <si>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</si>
  <si>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</si>
  <si>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</si>
  <si>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</si>
  <si>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</si>
  <si>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</si>
  <si>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</si>
  <si>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</si>
  <si>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</si>
  <si>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</si>
  <si>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</si>
  <si>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</si>
  <si>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</si>
  <si>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</si>
  <si>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</si>
  <si>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</si>
  <si>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</si>
  <si>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</si>
  <si>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</si>
  <si>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</si>
  <si>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</si>
  <si>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</si>
  <si>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</si>
  <si>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</si>
  <si>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</si>
  <si>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</si>
  <si>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</si>
  <si>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</si>
  <si>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</si>
  <si>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</si>
  <si>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</si>
  <si>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</si>
  <si>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</si>
  <si>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</si>
  <si>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</si>
  <si>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</si>
  <si>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</si>
  <si>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</si>
  <si>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</si>
  <si>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</si>
  <si>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</si>
  <si>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</si>
  <si>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</si>
  <si>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</si>
  <si>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</si>
  <si>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</si>
  <si>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</si>
  <si>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</si>
  <si>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</si>
  <si>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</si>
  <si>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</si>
  <si>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</si>
  <si>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</si>
  <si>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</si>
  <si>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</si>
  <si>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</si>
  <si>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</si>
  <si>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</si>
  <si>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</si>
  <si>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</si>
  <si>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</si>
  <si>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</si>
  <si>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</si>
  <si>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</si>
  <si>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</si>
  <si>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</si>
  <si>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</si>
  <si>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</si>
  <si>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</si>
  <si>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</si>
  <si>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</si>
  <si>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</si>
  <si>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</si>
  <si>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</si>
  <si>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</si>
  <si>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</si>
  <si>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</si>
  <si>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</si>
  <si>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</si>
  <si>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</si>
  <si>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</si>
  <si>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</si>
  <si>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</si>
  <si>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</si>
  <si>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</si>
  <si>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</si>
  <si>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</si>
  <si>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</si>
  <si>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</si>
  <si>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</si>
  <si>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</si>
  <si>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</si>
  <si>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</si>
  <si>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</si>
  <si>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</si>
  <si>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</si>
  <si>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</si>
  <si>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</si>
  <si>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</si>
  <si>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</si>
  <si>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</si>
  <si>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</si>
  <si>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</si>
  <si>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</si>
  <si>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</si>
  <si>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</si>
  <si>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</si>
  <si>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</si>
  <si>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</si>
  <si>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</si>
  <si>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</si>
  <si>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</si>
  <si>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</si>
  <si>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</si>
  <si>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</si>
  <si>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</si>
  <si>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</si>
  <si>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</si>
  <si>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</si>
  <si>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</si>
  <si>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</si>
  <si>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</si>
  <si>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</si>
  <si>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</si>
  <si>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</si>
  <si>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</si>
  <si>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</si>
  <si>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</si>
  <si>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</si>
  <si>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</si>
  <si>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</si>
  <si>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</si>
  <si>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</si>
  <si>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</si>
  <si>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</si>
  <si>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</si>
  <si>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</si>
  <si>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</si>
  <si>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</si>
  <si>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</si>
  <si>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</si>
  <si>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</si>
  <si>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</si>
  <si>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</si>
  <si>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</si>
  <si>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</si>
  <si>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</si>
  <si>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</si>
  <si>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</si>
  <si>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</si>
  <si>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</si>
  <si>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</si>
  <si>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</si>
  <si>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</si>
  <si>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</si>
  <si>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</si>
  <si>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</si>
  <si>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</si>
  <si>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</si>
  <si>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</si>
  <si>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</si>
  <si>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</si>
  <si>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</si>
  <si>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</si>
  <si>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</si>
  <si>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</si>
  <si>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</si>
  <si>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</si>
  <si>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</si>
  <si>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</si>
  <si>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</si>
  <si>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</si>
  <si>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</si>
  <si>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</si>
  <si>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</si>
  <si>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</si>
  <si>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</si>
  <si>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</si>
  <si>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</si>
  <si>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</si>
  <si>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</si>
  <si>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</si>
  <si>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</si>
  <si>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</si>
  <si>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</si>
  <si>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</si>
  <si>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</si>
  <si>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</si>
  <si>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</si>
  <si>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</si>
  <si>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</si>
  <si>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</si>
  <si>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</si>
  <si>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</si>
  <si>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</si>
  <si>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</si>
  <si>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</si>
  <si>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</si>
  <si>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</si>
  <si>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</si>
  <si>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</si>
  <si>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</si>
  <si>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</si>
  <si>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</si>
  <si>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</si>
  <si>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</si>
  <si>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</si>
  <si>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</si>
  <si>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</si>
  <si>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</si>
  <si>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</si>
  <si>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</si>
  <si>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</si>
  <si>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</si>
  <si>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</si>
  <si>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</si>
  <si>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</si>
  <si>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</si>
  <si>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</si>
  <si>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</si>
  <si>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</si>
  <si>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</si>
  <si>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</si>
  <si>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</si>
  <si>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</si>
  <si>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</si>
  <si>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</si>
  <si>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</si>
  <si>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</si>
  <si>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</si>
  <si>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</si>
  <si>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</si>
  <si>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</si>
  <si>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</si>
  <si>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</si>
  <si>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</si>
  <si>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</si>
  <si>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</si>
  <si>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</si>
  <si>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</si>
  <si>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</si>
  <si>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</si>
  <si>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</si>
  <si>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</si>
  <si>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</si>
  <si>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</si>
  <si>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</si>
  <si>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</si>
  <si>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</si>
  <si>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</si>
  <si>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</si>
  <si>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</si>
  <si>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</si>
  <si>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</si>
  <si>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</si>
  <si>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</si>
  <si>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</si>
  <si>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</si>
  <si>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</si>
  <si>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</si>
  <si>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</si>
  <si>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</si>
  <si>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</si>
  <si>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</si>
  <si>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</si>
  <si>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</si>
  <si>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</si>
  <si>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</si>
  <si>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</si>
  <si>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</si>
  <si>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</si>
  <si>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</si>
  <si>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</si>
  <si>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</si>
  <si>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</si>
  <si>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</si>
  <si>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</si>
  <si>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</si>
  <si>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</si>
  <si>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</si>
  <si>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</si>
  <si>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</si>
  <si>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</si>
  <si>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</si>
  <si>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</si>
  <si>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</si>
  <si>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</si>
  <si>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</si>
  <si>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</si>
  <si>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</si>
  <si>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</si>
  <si>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</si>
  <si>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</si>
  <si>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</si>
  <si>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</si>
  <si>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</si>
  <si>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</si>
  <si>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</si>
  <si>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</si>
  <si>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</si>
  <si>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</si>
  <si>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</si>
  <si>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</si>
  <si>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</si>
  <si>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</si>
  <si>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</si>
  <si>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</si>
  <si>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</si>
  <si>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</si>
  <si>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</si>
  <si>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</si>
  <si>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</si>
  <si>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</si>
  <si>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</si>
  <si>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</si>
  <si>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</si>
  <si>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</si>
  <si>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</si>
  <si>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</si>
  <si>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</si>
  <si>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</si>
  <si>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</si>
  <si>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</si>
  <si>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</si>
  <si>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</si>
  <si>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</si>
  <si>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</si>
  <si>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</si>
  <si>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</si>
  <si>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</si>
  <si>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</si>
  <si>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</si>
  <si>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</si>
  <si>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</si>
  <si>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</si>
  <si>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</si>
  <si>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</si>
  <si>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</si>
  <si>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</si>
  <si>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</si>
  <si>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</si>
  <si>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</si>
  <si>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</si>
  <si>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</si>
  <si>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</si>
  <si>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</si>
  <si>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</si>
  <si>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</si>
  <si>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</si>
  <si>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</si>
  <si>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</si>
  <si>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</si>
  <si>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</si>
  <si>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</si>
  <si>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</si>
  <si>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</si>
  <si>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</si>
  <si>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</si>
  <si>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</si>
  <si>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</si>
  <si>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</si>
  <si>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</si>
  <si>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</si>
  <si>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</si>
  <si>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</si>
  <si>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</si>
  <si>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</si>
  <si>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</si>
  <si>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</si>
  <si>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</si>
  <si>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</si>
  <si>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</si>
  <si>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</si>
  <si>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</si>
  <si>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</si>
  <si>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</si>
  <si>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</si>
  <si>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</si>
  <si>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</si>
  <si>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</si>
  <si>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</si>
  <si>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</si>
  <si>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</si>
  <si>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</si>
  <si>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</si>
  <si>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</si>
  <si>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</si>
  <si>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</si>
  <si>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</si>
  <si>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</si>
  <si>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</si>
  <si>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</si>
  <si>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</si>
  <si>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</si>
  <si>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</si>
  <si>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</si>
  <si>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</si>
  <si>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</si>
  <si>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</si>
  <si>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</si>
  <si>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</si>
  <si>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</si>
  <si>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</si>
  <si>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</si>
  <si>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</si>
  <si>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</si>
  <si>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</si>
  <si>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</si>
  <si>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</si>
  <si>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</si>
  <si>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</si>
  <si>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</si>
  <si>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</si>
  <si>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</si>
  <si>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</si>
  <si>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</si>
  <si>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</si>
  <si>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</si>
  <si>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</si>
  <si>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</si>
  <si>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</si>
  <si>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</si>
  <si>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</si>
  <si>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</si>
  <si>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</si>
  <si>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</si>
  <si>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</si>
  <si>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</si>
  <si>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</si>
  <si>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</si>
  <si>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</si>
  <si>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</si>
  <si>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</si>
  <si>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</si>
  <si>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</si>
  <si>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</si>
  <si>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</si>
  <si>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</si>
  <si>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</si>
  <si>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</si>
  <si>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</si>
  <si>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</si>
  <si>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</si>
  <si>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</si>
  <si>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</si>
  <si>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</si>
  <si>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</si>
  <si>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</si>
  <si>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</si>
  <si>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</si>
  <si>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</si>
  <si>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</si>
  <si>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</si>
  <si>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</si>
  <si>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</si>
  <si>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</si>
  <si>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</si>
  <si>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</si>
  <si>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</si>
  <si>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</si>
  <si>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</si>
  <si>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</si>
  <si>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</si>
  <si>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</si>
  <si>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</si>
  <si>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</si>
  <si>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</si>
  <si>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</si>
  <si>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</si>
  <si>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</si>
  <si>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</si>
  <si>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</si>
  <si>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</si>
  <si>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</si>
  <si>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</si>
  <si>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</si>
  <si>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</si>
  <si>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</si>
  <si>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</si>
  <si>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</si>
  <si>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</si>
  <si>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</si>
  <si>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</si>
  <si>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</si>
  <si>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</si>
  <si>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</si>
  <si>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</si>
  <si>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</si>
  <si>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</si>
  <si>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</si>
  <si>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</si>
  <si>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</si>
  <si>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</si>
  <si>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</si>
  <si>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</si>
  <si>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</si>
  <si>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</si>
  <si>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</si>
  <si>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</si>
  <si>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</si>
  <si>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</si>
  <si>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</si>
  <si>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</si>
  <si>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</si>
  <si>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</si>
  <si>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</si>
  <si>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</si>
  <si>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</si>
  <si>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</si>
  <si>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</si>
  <si>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</si>
  <si>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</si>
  <si>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</si>
  <si>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</si>
  <si>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</si>
  <si>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</si>
  <si>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</si>
  <si>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</si>
  <si>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</si>
  <si>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</si>
  <si>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</si>
  <si>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</si>
  <si>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</si>
  <si>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</si>
  <si>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</si>
  <si>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</si>
  <si>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</si>
  <si>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</si>
  <si>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</si>
  <si>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</si>
  <si>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</si>
  <si>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</si>
  <si>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</si>
  <si>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</si>
  <si>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</si>
  <si>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</si>
  <si>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</si>
  <si>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</si>
  <si>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</si>
  <si>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</si>
  <si>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</si>
  <si>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</si>
  <si>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</si>
  <si>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</si>
  <si>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</si>
  <si>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</si>
  <si>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</si>
  <si>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</si>
  <si>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</si>
  <si>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</si>
  <si>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</si>
  <si>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</si>
  <si>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</si>
  <si>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</si>
  <si>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</si>
  <si>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</si>
  <si>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</si>
  <si>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</si>
  <si>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</si>
  <si>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</si>
  <si>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</si>
  <si>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</si>
  <si>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</si>
  <si>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</si>
  <si>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</si>
  <si>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</si>
  <si>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</si>
  <si>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</si>
  <si>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</si>
  <si>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</si>
  <si>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</si>
  <si>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</si>
  <si>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</si>
  <si>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</si>
  <si>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</si>
  <si>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</si>
  <si>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</si>
  <si>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</si>
  <si>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</si>
  <si>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</si>
  <si>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</si>
  <si>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</si>
  <si>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</si>
  <si>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</si>
  <si>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</si>
  <si>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</si>
  <si>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</si>
  <si>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</si>
  <si>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</si>
  <si>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</si>
  <si>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</si>
  <si>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</si>
  <si>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</si>
  <si>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</si>
  <si>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</si>
  <si>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</si>
  <si>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</si>
  <si>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</si>
  <si>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</si>
  <si>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</si>
  <si>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</si>
  <si>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</si>
  <si>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</si>
  <si>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</si>
  <si>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</si>
  <si>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</si>
  <si>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</si>
  <si>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</si>
  <si>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</si>
  <si>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</si>
  <si>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</si>
  <si>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</si>
  <si>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</si>
  <si>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</si>
  <si>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</si>
  <si>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</si>
  <si>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</si>
  <si>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</si>
  <si>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</si>
  <si>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</si>
  <si>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</si>
  <si>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</si>
  <si>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</si>
  <si>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</si>
  <si>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</si>
  <si>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</si>
  <si>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</si>
  <si>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</si>
  <si>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</si>
  <si>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</si>
  <si>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</si>
  <si>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</si>
  <si>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</si>
  <si>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</si>
  <si>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</si>
  <si>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</si>
  <si>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</si>
  <si>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</si>
  <si>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</si>
  <si>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</si>
  <si>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</si>
  <si>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</si>
  <si>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</si>
  <si>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</si>
  <si>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</si>
  <si>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</si>
  <si>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</si>
  <si>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</si>
  <si>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</si>
  <si>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</si>
  <si>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</si>
  <si>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</si>
  <si>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</si>
  <si>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</si>
  <si>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</si>
  <si>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</si>
  <si>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</si>
  <si>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</si>
  <si>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</si>
  <si>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</si>
  <si>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</si>
  <si>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</si>
  <si>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</si>
  <si>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</si>
  <si>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</si>
  <si>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</si>
  <si>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</si>
  <si>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</si>
  <si>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</si>
  <si>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</si>
  <si>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</si>
  <si>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</si>
  <si>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</si>
  <si>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</si>
  <si>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</si>
  <si>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</si>
  <si>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</si>
  <si>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</si>
  <si>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</si>
  <si>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</si>
  <si>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</si>
  <si>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</si>
  <si>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</si>
  <si>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</si>
  <si>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</si>
  <si>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</si>
  <si>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</si>
  <si>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</si>
  <si>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</si>
  <si>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</si>
  <si>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</si>
  <si>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</si>
  <si>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</si>
  <si>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</si>
  <si>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</si>
  <si>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</si>
  <si>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</si>
  <si>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</si>
  <si>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</si>
  <si>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</si>
  <si>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</si>
  <si>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</si>
  <si>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</si>
  <si>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</si>
  <si>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</si>
  <si>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</si>
  <si>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</si>
  <si>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</si>
  <si>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</si>
  <si>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</si>
  <si>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</si>
  <si>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</si>
  <si>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</si>
  <si>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</si>
  <si>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</si>
  <si>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</si>
  <si>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</si>
  <si>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</si>
  <si>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</si>
  <si>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</si>
  <si>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</si>
  <si>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</si>
  <si>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</si>
  <si>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</si>
  <si>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</si>
  <si>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</si>
  <si>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</si>
  <si>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</si>
  <si>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</si>
  <si>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</si>
  <si>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</si>
  <si>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</si>
  <si>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</si>
  <si>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</si>
  <si>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</si>
  <si>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</si>
  <si>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</si>
  <si>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</si>
  <si>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</si>
  <si>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</si>
  <si>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</si>
  <si>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</si>
  <si>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</si>
  <si>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</si>
  <si>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</si>
  <si>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</si>
  <si>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</si>
  <si>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</si>
  <si>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</si>
  <si>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</si>
  <si>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</si>
  <si>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</si>
  <si>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</si>
  <si>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</si>
  <si>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</si>
  <si>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</si>
  <si>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</si>
  <si>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</si>
  <si>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</si>
  <si>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</si>
  <si>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</si>
  <si>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</si>
  <si>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</si>
  <si>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</si>
  <si>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</si>
  <si>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</si>
  <si>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</si>
  <si>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</si>
  <si>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</si>
  <si>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</si>
  <si>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</si>
  <si>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</si>
  <si>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</si>
  <si>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</si>
  <si>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</si>
  <si>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</si>
  <si>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</si>
  <si>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</si>
  <si>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</si>
  <si>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</si>
  <si>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</si>
  <si>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</si>
  <si>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</si>
  <si>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</si>
  <si>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</si>
  <si>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</si>
  <si>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</si>
  <si>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</si>
  <si>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</si>
  <si>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</si>
  <si>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</si>
  <si>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</si>
  <si>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</si>
  <si>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</si>
  <si>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</si>
  <si>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</si>
  <si>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</si>
  <si>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</si>
  <si>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</si>
  <si>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</si>
  <si>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</si>
  <si>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</si>
  <si>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</si>
  <si>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</si>
  <si>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</si>
  <si>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</si>
  <si>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</si>
  <si>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</si>
  <si>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</si>
  <si>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</si>
  <si>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</si>
  <si>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</si>
  <si>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</si>
  <si>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</si>
  <si>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</si>
  <si>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</si>
  <si>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</si>
  <si>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</si>
  <si>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</si>
  <si>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</si>
  <si>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</si>
  <si>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</si>
  <si>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</si>
  <si>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</si>
  <si>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</si>
  <si>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</si>
  <si>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</si>
  <si>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</si>
  <si>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</si>
  <si>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</si>
  <si>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</si>
  <si>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</si>
  <si>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</si>
  <si>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</si>
  <si>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</si>
  <si>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</si>
  <si>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</si>
  <si>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</si>
  <si>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</si>
  <si>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</si>
  <si>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</si>
  <si>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</si>
  <si>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</si>
  <si>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</si>
  <si>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</si>
  <si>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</si>
  <si>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</si>
  <si>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</si>
  <si>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</si>
  <si>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</si>
  <si>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</si>
  <si>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</si>
  <si>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</si>
  <si>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</si>
  <si>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</si>
  <si>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</si>
  <si>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</si>
  <si>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</si>
  <si>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</si>
  <si>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</si>
  <si>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</si>
  <si>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</si>
  <si>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</si>
  <si>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</si>
  <si>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</si>
  <si>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</si>
  <si>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</si>
  <si>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</si>
  <si>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</si>
  <si>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</si>
  <si>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</si>
  <si>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</si>
  <si>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</si>
  <si>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</si>
  <si>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</si>
  <si>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</si>
  <si>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</si>
  <si>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</si>
  <si>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</si>
  <si>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</si>
  <si>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</si>
  <si>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</si>
  <si>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</si>
  <si>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</si>
  <si>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</si>
  <si>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</si>
  <si>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</si>
  <si>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</si>
  <si>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</si>
  <si>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</si>
  <si>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</si>
  <si>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</si>
  <si>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</si>
  <si>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</si>
  <si>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</si>
  <si>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</si>
  <si>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</si>
  <si>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</si>
  <si>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</si>
  <si>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</si>
  <si>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</si>
  <si>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</si>
  <si>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</si>
  <si>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</si>
  <si>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</si>
  <si>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</si>
  <si>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</si>
  <si>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</si>
  <si>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</si>
  <si>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</si>
  <si>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</si>
  <si>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</si>
  <si>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</si>
  <si>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</si>
  <si>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</si>
  <si>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</si>
  <si>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</si>
  <si>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</si>
  <si>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</si>
  <si>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</si>
  <si>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</si>
  <si>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</si>
  <si>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</si>
  <si>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</si>
  <si>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</si>
  <si>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</si>
  <si>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</si>
  <si>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</si>
  <si>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</si>
  <si>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</si>
  <si>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</si>
  <si>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</si>
  <si>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</si>
  <si>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</si>
  <si>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</si>
  <si>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</si>
  <si>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</si>
  <si>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</si>
  <si>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</si>
  <si>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</si>
  <si>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</si>
  <si>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</si>
  <si>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</si>
  <si>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</si>
  <si>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</si>
  <si>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</si>
  <si>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</si>
  <si>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</si>
  <si>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</si>
  <si>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</si>
  <si>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</si>
  <si>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</si>
  <si>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</si>
  <si>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</si>
  <si>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</si>
  <si>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</si>
  <si>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</si>
  <si>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</si>
  <si>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</si>
  <si>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</si>
  <si>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</si>
  <si>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</si>
  <si>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</si>
  <si>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</si>
  <si>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</si>
  <si>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</si>
  <si>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</si>
  <si>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</si>
  <si>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</si>
  <si>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</si>
  <si>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</si>
  <si>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</si>
  <si>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</si>
  <si>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</si>
  <si>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</si>
  <si>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</si>
  <si>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</si>
  <si>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</si>
  <si>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</si>
  <si>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</si>
  <si>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</si>
  <si>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</si>
  <si>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</si>
  <si>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</si>
  <si>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</si>
  <si>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</si>
  <si>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</si>
  <si>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</si>
  <si>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</si>
  <si>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</si>
  <si>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</si>
  <si>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</si>
  <si>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</si>
  <si>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</si>
  <si>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</si>
  <si>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</si>
  <si>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</si>
  <si>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</si>
  <si>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</si>
  <si>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</si>
  <si>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</si>
  <si>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</si>
  <si>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</si>
  <si>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</si>
  <si>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</si>
  <si>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</si>
  <si>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</si>
  <si>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</si>
  <si>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</si>
  <si>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</si>
  <si>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</si>
  <si>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</si>
  <si>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</si>
  <si>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</si>
  <si>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</si>
  <si>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</si>
  <si>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</si>
  <si>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</si>
  <si>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</si>
  <si>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</si>
  <si>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</si>
  <si>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</si>
  <si>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</si>
  <si>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</si>
  <si>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</si>
  <si>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</si>
  <si>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</si>
  <si>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</si>
  <si>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</si>
  <si>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</si>
  <si>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</si>
  <si>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</si>
  <si>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</si>
  <si>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</si>
  <si>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</si>
  <si>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</si>
  <si>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</si>
  <si>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</si>
  <si>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</si>
  <si>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</si>
  <si>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</si>
  <si>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</si>
  <si>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</si>
  <si>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</si>
  <si>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</si>
  <si>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</si>
  <si>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</si>
  <si>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</si>
  <si>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</si>
  <si>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</si>
  <si>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</si>
  <si>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</si>
  <si>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</si>
  <si>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</si>
  <si>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</si>
  <si>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</si>
  <si>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</si>
  <si>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</si>
  <si>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</si>
  <si>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</si>
  <si>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</si>
  <si>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</si>
  <si>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</si>
  <si>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</si>
  <si>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</si>
  <si>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</si>
  <si>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</si>
  <si>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</si>
  <si>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</si>
  <si>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</si>
  <si>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</si>
  <si>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</si>
  <si>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</si>
  <si>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</si>
  <si>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</si>
  <si>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</si>
  <si>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</si>
  <si>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</si>
  <si>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</si>
  <si>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</si>
  <si>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</si>
  <si>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</si>
  <si>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</si>
  <si>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</si>
  <si>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</si>
  <si>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</si>
  <si>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</si>
  <si>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</si>
  <si>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</si>
  <si>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</si>
  <si>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</si>
  <si>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</si>
  <si>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</si>
  <si>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</si>
  <si>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</si>
  <si>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</si>
  <si>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</si>
  <si>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</si>
  <si>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</si>
  <si>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</si>
  <si>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</si>
  <si>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</si>
  <si>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</si>
  <si>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</si>
  <si>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</si>
  <si>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</si>
  <si>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</si>
  <si>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</si>
  <si>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</si>
  <si>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</si>
  <si>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</si>
  <si>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</si>
  <si>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</si>
  <si>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</si>
  <si>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</si>
  <si>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</si>
  <si>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</si>
  <si>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</si>
  <si>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</si>
  <si>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</si>
  <si>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</si>
  <si>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</si>
  <si>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</si>
  <si>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</si>
  <si>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</si>
  <si>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</si>
  <si>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</si>
  <si>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</si>
  <si>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</si>
  <si>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</si>
  <si>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</si>
  <si>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</si>
  <si>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</si>
  <si>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</si>
  <si>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</si>
  <si>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</si>
  <si>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</si>
  <si>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</si>
  <si>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</si>
  <si>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</si>
  <si>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</si>
  <si>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</si>
  <si>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</si>
  <si>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</si>
  <si>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</si>
  <si>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</si>
  <si>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</si>
  <si>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</si>
  <si>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</si>
  <si>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</si>
  <si>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</si>
  <si>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</si>
  <si>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</si>
  <si>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</si>
  <si>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</si>
  <si>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</si>
  <si>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</si>
  <si>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</si>
  <si>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</si>
  <si>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</si>
  <si>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</si>
  <si>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</si>
  <si>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</si>
  <si>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</si>
  <si>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</si>
  <si>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</si>
  <si>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</si>
  <si>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</si>
  <si>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</si>
  <si>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</si>
  <si>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</si>
  <si>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</si>
  <si>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</si>
  <si>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</si>
  <si>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</si>
  <si>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</si>
  <si>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</si>
  <si>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</si>
  <si>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</si>
  <si>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</si>
  <si>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</si>
  <si>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</si>
  <si>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</si>
  <si>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</si>
  <si>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</si>
  <si>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</si>
  <si>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</si>
  <si>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</si>
  <si>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</si>
  <si>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</si>
  <si>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</si>
  <si>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</si>
  <si>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</si>
  <si>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</si>
  <si>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</si>
  <si>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</si>
  <si>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</si>
  <si>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</si>
  <si>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</si>
  <si>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</si>
  <si>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</si>
  <si>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</si>
  <si>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</si>
  <si>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</si>
  <si>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</si>
  <si>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</si>
  <si>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</si>
  <si>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</si>
  <si>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</si>
  <si>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</si>
  <si>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</si>
  <si>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</si>
  <si>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</si>
  <si>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</si>
  <si>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</si>
  <si>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</si>
  <si>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</si>
  <si>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</si>
  <si>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</si>
  <si>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</si>
  <si>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</si>
  <si>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</si>
  <si>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</si>
  <si>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</si>
  <si>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</si>
  <si>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</si>
  <si>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</si>
  <si>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</si>
  <si>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</si>
  <si>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</si>
  <si>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</si>
  <si>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</si>
  <si>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</si>
  <si>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</si>
  <si>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</si>
  <si>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</si>
  <si>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</si>
  <si>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</si>
  <si>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</si>
  <si>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</si>
  <si>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</si>
  <si>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</si>
  <si>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</si>
  <si>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</si>
  <si>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</si>
  <si>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</si>
  <si>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</si>
  <si>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</si>
  <si>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</si>
  <si>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</si>
  <si>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</si>
  <si>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</si>
  <si>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</si>
  <si>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</si>
  <si>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</si>
  <si>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</si>
  <si>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</si>
  <si>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</si>
  <si>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</si>
  <si>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</si>
  <si>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</si>
  <si>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</si>
  <si>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</si>
  <si>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</si>
  <si>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</si>
  <si>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</si>
  <si>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</si>
  <si>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</si>
  <si>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</si>
  <si>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</si>
  <si>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</si>
  <si>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</si>
  <si>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</si>
  <si>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</si>
  <si>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</si>
  <si>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</si>
  <si>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</si>
  <si>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</si>
  <si>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</si>
  <si>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</si>
  <si>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</si>
  <si>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</si>
  <si>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</si>
  <si>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</si>
  <si>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</si>
  <si>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</si>
  <si>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</si>
  <si>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</si>
  <si>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</si>
  <si>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</si>
  <si>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</si>
  <si>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</si>
  <si>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</si>
  <si>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</si>
  <si>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</si>
  <si>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</si>
  <si>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</si>
  <si>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</si>
  <si>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</si>
  <si>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</si>
  <si>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</si>
  <si>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</si>
  <si>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</si>
  <si>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</si>
  <si>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</si>
  <si>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</si>
  <si>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</si>
  <si>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</si>
  <si>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</si>
  <si>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</si>
  <si>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</si>
  <si>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</si>
  <si>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</si>
  <si>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</si>
  <si>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</si>
  <si>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</si>
  <si>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</si>
  <si>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</si>
  <si>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</si>
  <si>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</si>
  <si>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</si>
  <si>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</si>
  <si>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</si>
  <si>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</si>
  <si>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</si>
  <si>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</si>
  <si>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</si>
  <si>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</si>
  <si>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</si>
  <si>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</si>
  <si>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</si>
  <si>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</si>
  <si>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</si>
  <si>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</si>
  <si>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</si>
  <si>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</si>
  <si>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</si>
  <si>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</si>
  <si>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</si>
  <si>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</si>
  <si>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</si>
  <si>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</si>
  <si>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</si>
  <si>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</si>
  <si>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</si>
  <si>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</si>
  <si>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</si>
  <si>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</si>
  <si>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</si>
  <si>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</si>
  <si>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</si>
  <si>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</si>
  <si>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</si>
  <si>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</si>
  <si>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</si>
  <si>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</si>
  <si>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</si>
  <si>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</si>
  <si>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</si>
  <si>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</si>
  <si>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</si>
  <si>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</si>
  <si>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</si>
  <si>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</si>
  <si>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</si>
  <si>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</si>
  <si>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</si>
  <si>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</si>
  <si>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</si>
  <si>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</si>
  <si>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</si>
  <si>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</si>
  <si>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</si>
  <si>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</si>
  <si>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</si>
  <si>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</si>
  <si>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</si>
  <si>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</si>
  <si>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</si>
  <si>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</si>
  <si>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</si>
  <si>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</si>
  <si>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</si>
  <si>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</si>
  <si>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</si>
  <si>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</si>
  <si>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</si>
  <si>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</si>
  <si>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</si>
  <si>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</si>
  <si>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</si>
  <si>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</si>
  <si>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</si>
  <si>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</si>
  <si>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</si>
  <si>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</si>
  <si>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</si>
  <si>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</si>
  <si>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</si>
  <si>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</si>
  <si>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</si>
  <si>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</si>
  <si>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</si>
  <si>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</si>
  <si>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</si>
  <si>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</si>
  <si>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</si>
  <si>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</si>
  <si>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</si>
  <si>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</si>
  <si>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</si>
  <si>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</si>
  <si>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</si>
  <si>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</si>
  <si>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</si>
  <si>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</si>
  <si>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</si>
  <si>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</si>
  <si>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</si>
  <si>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</si>
  <si>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</si>
  <si>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</si>
  <si>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</si>
  <si>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</si>
  <si>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</si>
  <si>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</si>
  <si>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</si>
  <si>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</si>
  <si>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</si>
  <si>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</si>
  <si>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</si>
  <si>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</si>
  <si>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</si>
  <si>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</si>
  <si>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</si>
  <si>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</si>
  <si>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</si>
  <si>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</si>
  <si>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</si>
  <si>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</si>
  <si>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</si>
  <si>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</si>
  <si>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</si>
  <si>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</si>
  <si>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</si>
  <si>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</si>
  <si>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</si>
  <si>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</si>
  <si>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</si>
  <si>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</si>
  <si>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</si>
  <si>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</si>
  <si>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</si>
  <si>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</si>
  <si>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</si>
  <si>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</si>
  <si>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</si>
  <si>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</si>
  <si>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</si>
  <si>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</si>
  <si>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</si>
  <si>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</si>
  <si>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</si>
  <si>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</si>
  <si>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</si>
  <si>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</si>
  <si>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</si>
  <si>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</si>
  <si>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</si>
  <si>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</si>
  <si>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</si>
  <si>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</si>
  <si>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</si>
  <si>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</si>
  <si>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</si>
  <si>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</si>
  <si>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</si>
  <si>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</si>
  <si>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</si>
  <si>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</si>
  <si>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</si>
  <si>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</si>
  <si>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</si>
  <si>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</si>
  <si>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</si>
  <si>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</si>
  <si>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</si>
  <si>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</si>
  <si>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</si>
  <si>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</si>
  <si>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</si>
  <si>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</si>
  <si>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</si>
  <si>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</si>
  <si>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</si>
  <si>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</si>
  <si>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</si>
  <si>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</si>
  <si>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</si>
  <si>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</si>
  <si>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</si>
  <si>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</si>
  <si>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</si>
  <si>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</si>
  <si>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</si>
  <si>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</si>
  <si>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</si>
  <si>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</si>
  <si>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</si>
  <si>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</si>
  <si>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</si>
  <si>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</si>
  <si>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</si>
  <si>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</si>
  <si>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</si>
  <si>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</si>
  <si>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</si>
  <si>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</si>
  <si>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</si>
  <si>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</si>
  <si>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</si>
  <si>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</si>
  <si>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</si>
  <si>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</si>
  <si>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</si>
  <si>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</si>
  <si>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</si>
  <si>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</si>
  <si>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</si>
  <si>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</si>
  <si>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</si>
  <si>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</si>
  <si>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</si>
  <si>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</si>
  <si>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</si>
  <si>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</si>
  <si>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</si>
  <si>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</si>
  <si>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</si>
  <si>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</si>
  <si>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</si>
  <si>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</si>
  <si>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</si>
  <si>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</si>
  <si>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</si>
  <si>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</si>
  <si>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</si>
  <si>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</si>
  <si>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</si>
  <si>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</si>
  <si>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</si>
  <si>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</si>
  <si>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</si>
  <si>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</si>
  <si>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</si>
  <si>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</si>
  <si>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</si>
  <si>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</si>
  <si>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</si>
  <si>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</si>
  <si>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</si>
  <si>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</si>
  <si>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</si>
  <si>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</si>
  <si>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</si>
  <si>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</si>
  <si>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</si>
  <si>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</si>
  <si>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</si>
  <si>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</si>
  <si>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</si>
  <si>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</si>
  <si>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</si>
  <si>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</si>
  <si>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</si>
  <si>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</si>
  <si>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</si>
  <si>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</si>
  <si>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</si>
  <si>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</si>
  <si>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</si>
  <si>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</si>
  <si>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</si>
  <si>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</si>
  <si>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</si>
  <si>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</si>
  <si>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</si>
  <si>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</si>
  <si>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</si>
  <si>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</si>
  <si>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</si>
  <si>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</si>
  <si>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</si>
  <si>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</si>
  <si>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</si>
  <si>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</si>
  <si>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</si>
  <si>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</si>
  <si>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</si>
  <si>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</si>
  <si>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</si>
  <si>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</si>
  <si>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</si>
  <si>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</si>
  <si>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</si>
  <si>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</si>
  <si>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</si>
  <si>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</si>
  <si>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</si>
  <si>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</si>
  <si>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</si>
  <si>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</si>
  <si>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</si>
  <si>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</si>
  <si>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</si>
  <si>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</si>
  <si>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</si>
  <si>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</si>
  <si>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</si>
  <si>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</si>
  <si>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</si>
  <si>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</si>
  <si>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</si>
  <si>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</si>
  <si>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</si>
  <si>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</si>
  <si>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</si>
  <si>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</si>
  <si>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</si>
  <si>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</si>
  <si>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</si>
  <si>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</si>
  <si>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</si>
  <si>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</si>
  <si>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</si>
  <si>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</si>
  <si>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</si>
  <si>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</si>
  <si>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</si>
  <si>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</si>
  <si>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</si>
  <si>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</si>
  <si>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</si>
  <si>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</si>
  <si>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</si>
  <si>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</si>
  <si>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</si>
  <si>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</si>
  <si>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</si>
  <si>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</si>
  <si>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</si>
  <si>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</si>
  <si>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</si>
  <si>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</si>
  <si>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</si>
  <si>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</si>
  <si>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</si>
  <si>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</si>
  <si>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</si>
  <si>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</si>
  <si>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</si>
  <si>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</si>
  <si>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</si>
  <si>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</si>
  <si>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</si>
  <si>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</si>
  <si>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</si>
  <si>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</si>
  <si>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</si>
  <si>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</si>
  <si>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</si>
  <si>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</si>
  <si>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</si>
  <si>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</si>
  <si>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</si>
  <si>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</si>
  <si>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</si>
  <si>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</si>
  <si>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</si>
  <si>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</si>
  <si>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</si>
  <si>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</si>
  <si>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</si>
  <si>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</si>
  <si>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</si>
  <si>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</si>
  <si>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</si>
  <si>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</si>
  <si>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</si>
  <si>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</si>
  <si>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</si>
  <si>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</si>
  <si>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</si>
  <si>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</si>
  <si>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</si>
  <si>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</si>
  <si>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</si>
  <si>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</si>
  <si>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</si>
  <si>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</si>
  <si>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</si>
  <si>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</si>
  <si>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</si>
  <si>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</si>
  <si>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</si>
  <si>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</si>
  <si>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</si>
  <si>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</si>
  <si>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</si>
  <si>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</si>
  <si>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</si>
  <si>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</si>
  <si>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</si>
  <si>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</si>
  <si>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</si>
  <si>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</si>
  <si>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</si>
  <si>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</si>
  <si>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</si>
  <si>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</si>
  <si>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</si>
  <si>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</si>
  <si>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</si>
  <si>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</si>
  <si>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</si>
  <si>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</si>
  <si>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</si>
  <si>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</si>
  <si>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</si>
  <si>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</si>
  <si>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</si>
  <si>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</si>
  <si>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</si>
  <si>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</si>
  <si>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</si>
  <si>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</si>
  <si>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</si>
  <si>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</si>
  <si>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</si>
  <si>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</si>
  <si>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</si>
  <si>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</si>
  <si>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</si>
  <si>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</si>
  <si>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</si>
  <si>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</si>
  <si>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</si>
  <si>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</si>
  <si>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</si>
  <si>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</si>
  <si>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</si>
  <si>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</si>
  <si>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</si>
  <si>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</si>
  <si>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</si>
  <si>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</si>
  <si>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</si>
  <si>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</si>
  <si>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</si>
  <si>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</si>
  <si>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</si>
  <si>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</si>
  <si>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</si>
  <si>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</si>
  <si>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</si>
  <si>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</si>
  <si>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</si>
  <si>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</si>
  <si>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</si>
  <si>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</si>
  <si>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</si>
  <si>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</si>
  <si>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</si>
  <si>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</si>
  <si>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</si>
  <si>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</si>
  <si>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</si>
  <si>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</si>
  <si>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</si>
  <si>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</si>
  <si>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</si>
  <si>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</si>
  <si>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</si>
  <si>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</si>
  <si>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</si>
  <si>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</si>
  <si>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</si>
  <si>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</si>
  <si>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</si>
  <si>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</si>
  <si>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</si>
  <si>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</si>
  <si>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</si>
  <si>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</si>
  <si>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</si>
  <si>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</si>
  <si>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</si>
  <si>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</si>
  <si>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</si>
  <si>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</si>
  <si>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</si>
  <si>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</si>
  <si>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</si>
  <si>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</si>
  <si>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</si>
  <si>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</si>
  <si>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</si>
  <si>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</si>
  <si>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</si>
  <si>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</si>
  <si>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</si>
  <si>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</si>
  <si>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</si>
  <si>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</si>
  <si>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</si>
  <si>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</si>
  <si>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</si>
  <si>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</si>
  <si>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</si>
  <si>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</si>
  <si>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</si>
  <si>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</si>
  <si>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</si>
  <si>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</si>
  <si>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</si>
  <si>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</si>
  <si>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</si>
  <si>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</si>
  <si>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</si>
  <si>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</si>
  <si>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</si>
  <si>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</si>
  <si>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</si>
  <si>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</si>
  <si>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</si>
  <si>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</si>
  <si>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</si>
  <si>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</si>
  <si>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</si>
  <si>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</si>
  <si>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</si>
  <si>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</si>
  <si>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</si>
  <si>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</si>
  <si>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</si>
  <si>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</si>
  <si>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</si>
  <si>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</si>
  <si>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</si>
  <si>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</si>
  <si>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</si>
  <si>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</si>
  <si>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</si>
  <si>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</si>
  <si>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</si>
  <si>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</si>
  <si>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</si>
  <si>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</si>
  <si>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</si>
  <si>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</si>
  <si>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</si>
  <si>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</si>
  <si>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</si>
  <si>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</si>
  <si>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</si>
  <si>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</si>
  <si>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</si>
  <si>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</si>
  <si>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</si>
  <si>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</si>
  <si>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</si>
  <si>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</si>
  <si>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</si>
  <si>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</si>
  <si>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</si>
  <si>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</si>
  <si>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</si>
  <si>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</si>
  <si>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</si>
  <si>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</si>
  <si>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</si>
  <si>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</si>
  <si>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</si>
  <si>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</si>
  <si>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</si>
  <si>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</si>
  <si>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</si>
  <si>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</si>
  <si>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</si>
  <si>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</si>
  <si>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</si>
  <si>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</si>
  <si>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</si>
  <si>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</si>
  <si>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</si>
  <si>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</si>
  <si>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</si>
  <si>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</si>
  <si>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</si>
  <si>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</si>
  <si>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</si>
  <si>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</si>
  <si>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</si>
  <si>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</si>
  <si>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</si>
  <si>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</si>
  <si>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</si>
  <si>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</si>
  <si>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</si>
  <si>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</si>
  <si>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</si>
  <si>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</si>
  <si>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</si>
  <si>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</si>
  <si>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</si>
  <si>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</si>
  <si>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</si>
  <si>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</si>
  <si>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</si>
  <si>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</si>
  <si>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</si>
  <si>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</si>
  <si>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</si>
  <si>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</si>
  <si>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</si>
  <si>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</si>
  <si>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</si>
  <si>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</si>
  <si>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</si>
  <si>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</si>
  <si>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</si>
  <si>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</si>
  <si>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</si>
  <si>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</si>
  <si>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</si>
  <si>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</si>
  <si>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</si>
  <si>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</si>
  <si>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</si>
  <si>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</si>
  <si>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</si>
  <si>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</si>
  <si>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</si>
  <si>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</si>
  <si>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</si>
  <si>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</si>
  <si>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</si>
  <si>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</si>
  <si>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</si>
  <si>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</si>
  <si>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</si>
  <si>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</si>
  <si>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</si>
  <si>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</si>
  <si>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</si>
  <si>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</si>
  <si>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</si>
  <si>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</si>
  <si>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</si>
  <si>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</si>
  <si>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</si>
  <si>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</si>
  <si>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</si>
  <si>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</si>
  <si>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</si>
  <si>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</si>
  <si>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</si>
  <si>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</si>
  <si>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</si>
  <si>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</si>
  <si>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</si>
  <si>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</si>
  <si>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</si>
  <si>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</si>
  <si>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</si>
  <si>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</si>
  <si>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</si>
  <si>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</si>
  <si>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</si>
  <si>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</si>
  <si>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</si>
  <si>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</si>
  <si>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</si>
  <si>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</si>
  <si>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</si>
  <si>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</si>
  <si>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</si>
  <si>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</si>
  <si>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</si>
  <si>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</si>
  <si>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</si>
  <si>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</si>
  <si>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</si>
  <si>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</si>
  <si>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</si>
  <si>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</si>
  <si>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</si>
  <si>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</si>
  <si>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</si>
  <si>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</si>
  <si>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</si>
  <si>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</si>
  <si>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</si>
  <si>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</si>
  <si>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</si>
  <si>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</si>
  <si>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</si>
  <si>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</si>
  <si>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</si>
  <si>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</si>
  <si>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</si>
  <si>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</si>
  <si>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</si>
  <si>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</si>
  <si>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</si>
  <si>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</si>
  <si>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</si>
  <si>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</si>
  <si>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</si>
  <si>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</si>
  <si>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</si>
  <si>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</si>
  <si>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</si>
  <si>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</si>
  <si>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</si>
  <si>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</si>
  <si>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</si>
  <si>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</si>
  <si>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</si>
  <si>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</si>
  <si>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</si>
  <si>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</si>
  <si>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</si>
  <si>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</si>
  <si>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</si>
  <si>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</si>
  <si>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</si>
  <si>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</si>
  <si>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</si>
  <si>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</si>
  <si>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</si>
  <si>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</si>
  <si>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</si>
  <si>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</si>
  <si>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</si>
  <si>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</si>
  <si>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</si>
  <si>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</si>
  <si>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</si>
  <si>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</si>
  <si>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</si>
  <si>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</si>
  <si>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</si>
  <si>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</si>
  <si>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</si>
  <si>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</si>
  <si>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</si>
  <si>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</si>
  <si>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</si>
  <si>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</si>
  <si>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</si>
  <si>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</si>
  <si>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</si>
  <si>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</si>
  <si>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</si>
  <si>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</si>
  <si>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</si>
  <si>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</si>
  <si>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</si>
  <si>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</si>
  <si>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</si>
  <si>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</si>
  <si>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</si>
  <si>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</si>
  <si>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</si>
  <si>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</si>
  <si>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</si>
  <si>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</si>
  <si>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</si>
  <si>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</si>
  <si>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</si>
  <si>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</si>
  <si>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</si>
  <si>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</si>
  <si>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</si>
  <si>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</si>
  <si>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</si>
  <si>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</si>
  <si>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</si>
  <si>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</si>
  <si>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</si>
  <si>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</si>
  <si>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</si>
  <si>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</si>
  <si>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</si>
  <si>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</si>
  <si>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</si>
  <si>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</si>
  <si>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</si>
  <si>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</si>
  <si>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</si>
  <si>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</si>
  <si>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</si>
  <si>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</si>
  <si>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</si>
  <si>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</si>
  <si>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</si>
  <si>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</si>
  <si>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</si>
  <si>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</si>
  <si>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</si>
  <si>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</si>
  <si>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</si>
  <si>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</si>
  <si>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</si>
  <si>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</si>
  <si>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</si>
  <si>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</si>
  <si>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</si>
  <si>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</si>
  <si>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</si>
  <si>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</si>
  <si>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</si>
  <si>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</si>
  <si>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</si>
  <si>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</si>
  <si>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</si>
  <si>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</si>
  <si>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</si>
  <si>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</si>
  <si>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</si>
  <si>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</si>
  <si>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</si>
  <si>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</si>
  <si>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</si>
  <si>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</si>
  <si>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</si>
  <si>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</si>
  <si>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</si>
  <si>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</si>
  <si>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</si>
  <si>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</si>
  <si>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</si>
  <si>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</si>
  <si>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</si>
  <si>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</si>
  <si>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</si>
  <si>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</si>
  <si>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</si>
  <si>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</si>
  <si>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</si>
  <si>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</si>
  <si>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</si>
  <si>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</si>
  <si>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</si>
  <si>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</si>
  <si>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</si>
  <si>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</si>
  <si>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</si>
  <si>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</si>
  <si>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</si>
  <si>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</si>
  <si>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</si>
  <si>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</si>
  <si>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</si>
  <si>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</si>
  <si>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</si>
  <si>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</si>
  <si>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</si>
  <si>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</si>
  <si>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</si>
  <si>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</si>
  <si>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</si>
  <si>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</si>
  <si>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</si>
  <si>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</si>
  <si>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</si>
  <si>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</si>
  <si>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</si>
  <si>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</si>
  <si>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</si>
  <si>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</si>
  <si>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</si>
  <si>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</si>
  <si>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</si>
  <si>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</si>
  <si>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</si>
  <si>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</si>
  <si>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</si>
  <si>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</si>
  <si>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</si>
  <si>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</si>
  <si>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</si>
  <si>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</si>
  <si>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</si>
  <si>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</si>
  <si>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</si>
  <si>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</si>
  <si>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</si>
  <si>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</si>
  <si>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</si>
  <si>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</si>
  <si>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</si>
  <si>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</si>
  <si>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</si>
  <si>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</si>
  <si>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</si>
  <si>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</si>
  <si>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</si>
  <si>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</si>
  <si>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</si>
  <si>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</si>
  <si>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</si>
  <si>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</si>
  <si>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</si>
  <si>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</si>
  <si>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</si>
  <si>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</si>
  <si>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</si>
  <si>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</si>
  <si>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</si>
  <si>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</si>
  <si>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</si>
  <si>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</si>
  <si>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</si>
  <si>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</si>
  <si>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</si>
  <si>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</si>
  <si>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</si>
  <si>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</si>
  <si>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</si>
  <si>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</si>
  <si>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</si>
  <si>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</si>
  <si>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</si>
  <si>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</si>
  <si>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</si>
  <si>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</si>
  <si>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</si>
  <si>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</si>
  <si>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</si>
  <si>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</si>
  <si>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</si>
  <si>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</si>
  <si>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</si>
  <si>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</si>
  <si>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</si>
  <si>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</si>
  <si>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</si>
  <si>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</si>
  <si>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</si>
  <si>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</si>
  <si>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</si>
  <si>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</si>
  <si>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</si>
  <si>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</si>
  <si>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</si>
  <si>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</si>
  <si>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</si>
  <si>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</si>
  <si>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</si>
  <si>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</si>
  <si>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</si>
  <si>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</si>
  <si>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</si>
  <si>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</si>
  <si>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</si>
  <si>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</si>
  <si>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</si>
  <si>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</si>
  <si>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</si>
  <si>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</si>
  <si>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</si>
  <si>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</si>
  <si>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</si>
  <si>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</si>
  <si>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</si>
  <si>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</si>
  <si>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</si>
  <si>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</si>
  <si>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</si>
  <si>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</si>
  <si>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</si>
  <si>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</si>
  <si>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</si>
  <si>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</si>
  <si>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</si>
  <si>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</si>
  <si>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</si>
  <si>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</si>
  <si>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</si>
  <si>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</si>
  <si>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</si>
  <si>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</si>
  <si>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</si>
  <si>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</si>
  <si>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</si>
  <si>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</si>
  <si>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</si>
  <si>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</si>
  <si>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</si>
  <si>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</si>
  <si>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</si>
  <si>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</si>
  <si>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</si>
  <si>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</si>
  <si>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</si>
  <si>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</si>
  <si>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</si>
  <si>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</si>
  <si>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</si>
  <si>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</si>
  <si>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</si>
  <si>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</si>
  <si>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</si>
  <si>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</si>
  <si>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</si>
  <si>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</si>
  <si>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</si>
  <si>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</si>
  <si>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</si>
  <si>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</si>
  <si>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</si>
  <si>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</si>
  <si>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</si>
  <si>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</si>
  <si>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</si>
  <si>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</si>
  <si>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</si>
  <si>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</si>
  <si>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</si>
  <si>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</si>
  <si>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</si>
  <si>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</si>
  <si>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</si>
  <si>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</si>
  <si>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</si>
  <si>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</si>
  <si>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</si>
  <si>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</si>
  <si>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</si>
  <si>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</si>
  <si>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</si>
  <si>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</si>
  <si>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</si>
  <si>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</si>
  <si>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</si>
  <si>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</si>
  <si>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</si>
  <si>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</si>
  <si>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</si>
  <si>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</si>
  <si>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</si>
  <si>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</si>
  <si>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</si>
  <si>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</si>
  <si>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</si>
  <si>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</si>
  <si>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</si>
  <si>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</si>
  <si>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</si>
  <si>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</si>
  <si>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</si>
  <si>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</si>
  <si>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</si>
  <si>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</si>
  <si>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</si>
  <si>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</si>
  <si>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</si>
  <si>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</si>
  <si>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</si>
  <si>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</si>
  <si>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</si>
  <si>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</si>
  <si>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</si>
  <si>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</si>
  <si>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</si>
  <si>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</si>
  <si>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</si>
  <si>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</si>
  <si>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</si>
  <si>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</si>
  <si>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</si>
  <si>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</si>
  <si>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</si>
  <si>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</si>
  <si>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</si>
  <si>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</si>
  <si>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</si>
  <si>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</si>
  <si>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</si>
  <si>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</si>
  <si>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</si>
  <si>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</si>
  <si>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</si>
  <si>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</si>
  <si>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</si>
  <si>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</si>
  <si>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</si>
  <si>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</si>
  <si>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</si>
  <si>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</si>
  <si>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</si>
  <si>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</si>
  <si>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</si>
  <si>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</si>
  <si>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</si>
  <si>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</si>
  <si>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</si>
  <si>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</si>
  <si>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</si>
  <si>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</si>
  <si>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</si>
  <si>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</si>
  <si>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</si>
  <si>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</si>
  <si>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</si>
  <si>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</si>
  <si>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</si>
  <si>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</si>
  <si>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</si>
  <si>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</si>
  <si>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</si>
  <si>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</si>
  <si>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</si>
  <si>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</si>
  <si>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</si>
  <si>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</si>
  <si>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</si>
  <si>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</si>
  <si>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</si>
  <si>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</si>
  <si>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</si>
  <si>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</si>
  <si>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</si>
  <si>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</si>
  <si>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</si>
  <si>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</si>
  <si>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</si>
  <si>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</si>
  <si>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</si>
  <si>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</si>
  <si>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</si>
  <si>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</si>
  <si>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</si>
  <si>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</si>
  <si>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</si>
  <si>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</si>
  <si>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</si>
  <si>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</si>
  <si>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</si>
  <si>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</si>
  <si>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</si>
  <si>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</si>
  <si>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</si>
  <si>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</si>
  <si>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</si>
  <si>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</si>
  <si>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</si>
  <si>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</si>
  <si>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</si>
  <si>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</si>
  <si>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</si>
  <si>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</si>
  <si>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</si>
  <si>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</si>
  <si>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</si>
  <si>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</si>
  <si>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</si>
  <si>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</si>
  <si>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</si>
  <si>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</si>
  <si>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</si>
  <si>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</si>
  <si>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</si>
  <si>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</si>
  <si>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</si>
  <si>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</si>
  <si>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</si>
  <si>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</si>
  <si>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</si>
  <si>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</si>
  <si>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</si>
  <si>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</si>
  <si>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</si>
  <si>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</si>
  <si>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</si>
  <si>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</si>
  <si>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</si>
  <si>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</si>
  <si>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</si>
  <si>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</si>
  <si>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</si>
  <si>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</si>
  <si>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</si>
  <si>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</si>
  <si>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</si>
  <si>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</si>
  <si>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</si>
  <si>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</si>
  <si>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</si>
  <si>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</si>
  <si>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</si>
  <si>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</si>
  <si>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</si>
  <si>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</si>
  <si>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</si>
  <si>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</si>
  <si>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</si>
  <si>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</si>
  <si>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</si>
  <si>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</si>
  <si>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</si>
  <si>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</si>
  <si>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</si>
  <si>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</si>
  <si>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</si>
  <si>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</si>
  <si>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</si>
  <si>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</si>
  <si>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</si>
  <si>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</si>
  <si>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</si>
  <si>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</si>
  <si>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</si>
  <si>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</si>
  <si>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</si>
  <si>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</si>
  <si>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</si>
  <si>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</si>
  <si>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</si>
  <si>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</si>
  <si>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</si>
  <si>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</si>
  <si>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</si>
  <si>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</si>
  <si>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</si>
  <si>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</si>
  <si>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</si>
  <si>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</si>
  <si>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</si>
  <si>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</si>
  <si>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</si>
  <si>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</si>
  <si>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</si>
  <si>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</si>
  <si>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</si>
  <si>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</si>
  <si>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</si>
  <si>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</si>
  <si>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</si>
  <si>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</si>
  <si>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</si>
  <si>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</si>
  <si>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</si>
  <si>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</si>
  <si>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</si>
  <si>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</si>
  <si>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</si>
  <si>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</si>
  <si>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</si>
  <si>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</si>
  <si>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</si>
  <si>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</si>
  <si>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</si>
  <si>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</si>
  <si>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</si>
  <si>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</si>
  <si>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</si>
  <si>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</si>
  <si>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</si>
  <si>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</si>
  <si>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</si>
  <si>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</si>
  <si>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</si>
  <si>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</si>
  <si>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</si>
  <si>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</si>
  <si>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</si>
  <si>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</si>
  <si>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</si>
  <si>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</si>
  <si>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</si>
  <si>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</si>
  <si>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</si>
  <si>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</si>
  <si>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</si>
  <si>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</si>
  <si>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</si>
  <si>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</si>
  <si>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</si>
  <si>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</si>
  <si>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</si>
  <si>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</si>
  <si>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</si>
  <si>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</si>
  <si>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</si>
  <si>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</si>
  <si>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</si>
  <si>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</si>
  <si>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</si>
  <si>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</si>
  <si>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</si>
  <si>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</si>
  <si>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</si>
  <si>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</si>
  <si>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</si>
  <si>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</si>
  <si>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</si>
  <si>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</si>
  <si>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</si>
  <si>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</si>
  <si>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</si>
  <si>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</si>
  <si>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</si>
  <si>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</si>
  <si>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</si>
  <si>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</si>
  <si>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</si>
  <si>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</si>
  <si>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</si>
  <si>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</si>
  <si>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</si>
  <si>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</si>
  <si>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</si>
  <si>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</si>
  <si>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</si>
  <si>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</si>
  <si>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</si>
  <si>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</si>
  <si>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</si>
  <si>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</si>
  <si>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</si>
  <si>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</si>
  <si>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</si>
  <si>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</si>
  <si>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</si>
  <si>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</si>
  <si>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</si>
  <si>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</si>
  <si>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</si>
  <si>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</si>
  <si>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</si>
  <si>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</si>
  <si>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</si>
  <si>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</si>
  <si>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</si>
  <si>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</si>
  <si>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</si>
  <si>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</si>
  <si>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</si>
  <si>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</si>
  <si>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</si>
  <si>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</si>
  <si>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</si>
  <si>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</si>
  <si>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</si>
  <si>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</si>
  <si>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</si>
  <si>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</si>
  <si>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</si>
  <si>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</si>
  <si>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</si>
  <si>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</si>
  <si>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</si>
  <si>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</si>
  <si>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</si>
  <si>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</si>
  <si>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</si>
  <si>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</si>
  <si>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</si>
  <si>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</si>
  <si>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</si>
  <si>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</si>
  <si>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</si>
  <si>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</si>
  <si>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</si>
  <si>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</si>
  <si>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</si>
  <si>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</si>
  <si>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</si>
  <si>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</si>
  <si>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</si>
  <si>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</si>
  <si>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</si>
  <si>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</si>
  <si>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</si>
  <si>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</si>
  <si>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</si>
  <si>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</si>
  <si>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</si>
  <si>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</si>
  <si>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</si>
  <si>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</si>
  <si>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</si>
  <si>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</si>
  <si>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</si>
  <si>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</si>
  <si>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</si>
  <si>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</si>
  <si>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</si>
  <si>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</si>
  <si>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</si>
  <si>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</si>
  <si>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</si>
  <si>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</si>
  <si>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</si>
  <si>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</si>
  <si>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</si>
  <si>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</si>
  <si>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</si>
  <si>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</si>
  <si>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</si>
  <si>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</si>
  <si>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</si>
  <si>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</si>
  <si>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</si>
  <si>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</si>
  <si>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</si>
  <si>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</si>
  <si>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</si>
  <si>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</si>
  <si>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</si>
  <si>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</si>
  <si>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</si>
  <si>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</si>
  <si>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</si>
  <si>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</si>
  <si>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</si>
  <si>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</si>
  <si>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</si>
  <si>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</si>
  <si>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</si>
  <si>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</si>
  <si>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</si>
  <si>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</si>
  <si>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</si>
  <si>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</si>
  <si>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</si>
  <si>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</si>
  <si>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</si>
  <si>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</si>
  <si>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</si>
  <si>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</si>
  <si>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</si>
  <si>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</si>
  <si>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</si>
  <si>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</si>
  <si>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</si>
  <si>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</si>
  <si>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</si>
  <si>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</si>
  <si>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</si>
  <si>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</si>
  <si>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</si>
  <si>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</si>
  <si>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</si>
  <si>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</si>
  <si>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</si>
  <si>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</si>
  <si>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</si>
  <si>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</si>
  <si>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</si>
  <si>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</si>
  <si>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</si>
  <si>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</si>
  <si>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</si>
  <si>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</si>
  <si>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</si>
  <si>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</si>
  <si>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</si>
  <si>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</si>
  <si>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</si>
  <si>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</si>
  <si>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</si>
  <si>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</si>
  <si>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</si>
  <si>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</si>
  <si>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</si>
  <si>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</si>
  <si>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</si>
  <si>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</si>
  <si>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</si>
  <si>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</si>
  <si>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</si>
  <si>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</si>
  <si>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</si>
  <si>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</si>
  <si>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</si>
  <si>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</si>
  <si>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</si>
  <si>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</si>
  <si>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</si>
  <si>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</si>
  <si>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</si>
  <si>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</si>
  <si>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</si>
  <si>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</si>
  <si>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</si>
  <si>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</si>
  <si>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</si>
  <si>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</si>
  <si>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</si>
  <si>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</si>
  <si>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</si>
  <si>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</si>
  <si>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</si>
  <si>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</si>
  <si>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</si>
  <si>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</si>
  <si>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</si>
  <si>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</si>
  <si>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</si>
  <si>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</si>
  <si>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</si>
  <si>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</si>
  <si>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</si>
  <si>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</si>
  <si>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</si>
  <si>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</si>
  <si>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</si>
  <si>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</si>
  <si>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</si>
  <si>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</si>
  <si>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</si>
  <si>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</si>
  <si>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</si>
  <si>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</si>
  <si>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</si>
  <si>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</si>
  <si>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</si>
  <si>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</si>
  <si>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</si>
  <si>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</si>
  <si>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</si>
  <si>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</si>
  <si>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</si>
  <si>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</si>
  <si>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</si>
  <si>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</si>
  <si>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</si>
  <si>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</si>
  <si>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</si>
  <si>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</si>
  <si>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</si>
  <si>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</si>
  <si>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</si>
  <si>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</si>
  <si>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</si>
  <si>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</si>
  <si>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</si>
  <si>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</si>
  <si>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</si>
  <si>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</si>
  <si>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</si>
  <si>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</si>
  <si>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</si>
  <si>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</si>
  <si>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</si>
  <si>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</si>
  <si>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</si>
  <si>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</si>
  <si>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</si>
  <si>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</si>
  <si>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</si>
  <si>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</si>
  <si>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</si>
  <si>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</si>
  <si>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</si>
  <si>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</si>
  <si>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</si>
  <si>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</si>
  <si>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</si>
  <si>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</si>
  <si>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</si>
  <si>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</si>
  <si>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</si>
  <si>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</si>
  <si>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</si>
  <si>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</si>
  <si>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</si>
  <si>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</si>
  <si>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</si>
  <si>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</si>
  <si>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</si>
  <si>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</si>
  <si>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</si>
  <si>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</si>
  <si>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</si>
  <si>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</si>
  <si>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</si>
  <si>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</si>
  <si>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</si>
  <si>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</si>
  <si>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</si>
  <si>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</si>
  <si>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</si>
  <si>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</si>
  <si>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</si>
  <si>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</si>
  <si>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</si>
  <si>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</si>
  <si>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</si>
  <si>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</si>
  <si>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</si>
  <si>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</si>
  <si>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</si>
  <si>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</si>
  <si>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</si>
  <si>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</si>
  <si>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</si>
  <si>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</si>
  <si>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</si>
  <si>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</si>
  <si>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</si>
  <si>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</si>
  <si>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</si>
  <si>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</si>
  <si>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</si>
  <si>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</si>
  <si>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</si>
  <si>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</si>
  <si>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</si>
  <si>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</si>
  <si>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</si>
  <si>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</si>
  <si>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</si>
  <si>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</si>
  <si>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</si>
  <si>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</si>
  <si>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</si>
  <si>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</si>
  <si>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</si>
  <si>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</si>
  <si>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</si>
  <si>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</si>
  <si>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</si>
  <si>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</si>
  <si>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</si>
  <si>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</si>
  <si>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</si>
  <si>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</si>
  <si>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</si>
  <si>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</si>
  <si>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</si>
  <si>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</si>
  <si>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</si>
  <si>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</si>
  <si>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</si>
  <si>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</si>
  <si>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</si>
  <si>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</si>
  <si>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</si>
  <si>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</si>
  <si>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</si>
  <si>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</si>
  <si>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</si>
  <si>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</si>
  <si>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</si>
  <si>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</si>
  <si>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</si>
  <si>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</si>
  <si>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</si>
  <si>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</si>
  <si>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</si>
  <si>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</si>
  <si>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</si>
  <si>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</si>
  <si>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</si>
  <si>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</si>
  <si>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</si>
  <si>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</si>
  <si>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</si>
  <si>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</si>
  <si>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</si>
  <si>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</si>
  <si>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</si>
  <si>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</si>
  <si>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</si>
  <si>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</si>
  <si>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</si>
  <si>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</si>
  <si>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</si>
  <si>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</si>
  <si>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</si>
  <si>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</si>
  <si>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</si>
  <si>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</si>
  <si>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</si>
  <si>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</si>
  <si>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</si>
  <si>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</si>
  <si>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</si>
  <si>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</si>
  <si>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</si>
  <si>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</si>
  <si>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</si>
  <si>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</si>
  <si>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</si>
  <si>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</si>
  <si>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</si>
  <si>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</si>
  <si>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</si>
  <si>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</si>
  <si>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</si>
  <si>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</si>
  <si>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</si>
  <si>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</si>
  <si>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</si>
  <si>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</si>
  <si>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</si>
  <si>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</si>
  <si>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</si>
  <si>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</si>
  <si>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</si>
  <si>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</si>
  <si>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</si>
  <si>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</si>
  <si>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</si>
  <si>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</si>
  <si>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</si>
  <si>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</si>
  <si>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</si>
  <si>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</si>
  <si>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</si>
  <si>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</si>
  <si>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</si>
  <si>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</si>
  <si>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</si>
  <si>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</si>
  <si>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</si>
  <si>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</si>
  <si>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</si>
  <si>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</si>
  <si>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</si>
  <si>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</si>
  <si>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</si>
  <si>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</si>
  <si>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</si>
  <si>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</si>
  <si>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</si>
  <si>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</si>
  <si>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</si>
  <si>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</si>
  <si>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</si>
  <si>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</si>
  <si>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</si>
  <si>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</si>
  <si>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</si>
  <si>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</si>
  <si>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</si>
  <si>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</si>
  <si>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</si>
  <si>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</si>
  <si>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</si>
  <si>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</si>
  <si>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</si>
  <si>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</si>
  <si>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</si>
  <si>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</si>
  <si>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</si>
  <si>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</si>
  <si>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</si>
  <si>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</si>
  <si>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</si>
  <si>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</si>
  <si>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</si>
  <si>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</si>
  <si>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</si>
  <si>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</si>
  <si>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</si>
  <si>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</si>
  <si>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</si>
  <si>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</si>
  <si>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</si>
  <si>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</si>
  <si>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</si>
  <si>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</si>
  <si>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</si>
  <si>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</si>
  <si>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</si>
  <si>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</si>
  <si>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</si>
  <si>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</si>
  <si>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</si>
  <si>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</si>
  <si>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</si>
  <si>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</si>
  <si>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</si>
  <si>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</si>
  <si>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</si>
  <si>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</si>
  <si>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</si>
  <si>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</si>
  <si>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</si>
  <si>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</si>
  <si>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</si>
  <si>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</si>
  <si>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</si>
  <si>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</si>
  <si>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</si>
  <si>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</si>
  <si>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</si>
  <si>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</si>
  <si>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</si>
  <si>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</si>
  <si>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</si>
  <si>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</si>
  <si>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</si>
  <si>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</si>
  <si>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</si>
  <si>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</si>
  <si>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</si>
  <si>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</si>
  <si>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</si>
  <si>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</si>
  <si>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</si>
  <si>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</si>
  <si>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</si>
  <si>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</si>
  <si>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</si>
  <si>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</si>
  <si>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</si>
  <si>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</si>
  <si>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</si>
  <si>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</si>
  <si>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</si>
  <si>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</si>
  <si>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</si>
  <si>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</si>
  <si>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</si>
  <si>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</si>
  <si>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</si>
  <si>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</si>
  <si>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</si>
  <si>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</si>
  <si>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</si>
  <si>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</si>
  <si>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</si>
  <si>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</si>
  <si>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</si>
  <si>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</si>
  <si>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</si>
  <si>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</si>
  <si>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</si>
  <si>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</si>
  <si>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</si>
  <si>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</si>
  <si>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</si>
  <si>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</si>
  <si>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</si>
  <si>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</si>
  <si>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</si>
  <si>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</si>
  <si>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</si>
  <si>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</si>
  <si>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</si>
  <si>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</si>
  <si>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</si>
  <si>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</si>
  <si>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</si>
  <si>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</si>
  <si>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</si>
  <si>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</si>
  <si>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</si>
  <si>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</si>
  <si>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</si>
  <si>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</si>
  <si>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</si>
  <si>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</si>
  <si>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</si>
  <si>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</si>
  <si>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</si>
  <si>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</si>
  <si>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</si>
  <si>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</si>
  <si>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</si>
  <si>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</si>
  <si>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</si>
  <si>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</si>
  <si>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</si>
  <si>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</si>
  <si>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</si>
  <si>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</si>
  <si>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</si>
  <si>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</si>
  <si>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</si>
  <si>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</si>
  <si>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</si>
  <si>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</si>
  <si>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</si>
  <si>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</si>
  <si>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</si>
  <si>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</si>
  <si>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</si>
  <si>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</si>
  <si>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</si>
  <si>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</si>
  <si>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</si>
  <si>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</si>
  <si>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</si>
  <si>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</si>
  <si>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</si>
  <si>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</si>
  <si>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</si>
  <si>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</si>
  <si>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</si>
  <si>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</si>
  <si>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</si>
  <si>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</si>
  <si>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</si>
  <si>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</si>
  <si>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</si>
  <si>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</si>
  <si>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</si>
  <si>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</si>
  <si>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</si>
  <si>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</si>
  <si>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</si>
  <si>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</si>
  <si>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</si>
  <si>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</si>
  <si>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</si>
  <si>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</si>
  <si>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</si>
  <si>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</si>
  <si>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</si>
  <si>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</si>
  <si>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</si>
  <si>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</si>
  <si>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</si>
  <si>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</si>
  <si>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</si>
  <si>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</si>
  <si>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</si>
  <si>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</si>
  <si>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</si>
  <si>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</si>
  <si>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</si>
  <si>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</si>
  <si>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</si>
  <si>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</si>
  <si>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</si>
  <si>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</si>
  <si>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</si>
  <si>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</si>
  <si>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</si>
  <si>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</si>
  <si>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</si>
  <si>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</si>
  <si>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</si>
  <si>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</si>
  <si>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</si>
  <si>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</si>
  <si>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</si>
  <si>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</si>
  <si>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</si>
  <si>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</si>
  <si>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</si>
  <si>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</si>
  <si>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</si>
  <si>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</si>
  <si>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</si>
  <si>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</si>
  <si>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</si>
  <si>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</si>
  <si>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</si>
  <si>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</si>
  <si>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</si>
  <si>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</si>
  <si>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</si>
  <si>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</si>
  <si>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</si>
  <si>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</si>
  <si>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</si>
  <si>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</si>
  <si>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</si>
  <si>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</si>
  <si>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</si>
  <si>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</si>
  <si>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</si>
  <si>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</si>
  <si>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</si>
  <si>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</si>
  <si>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</si>
  <si>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</si>
  <si>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</si>
  <si>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</si>
  <si>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</si>
  <si>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</si>
  <si>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</si>
  <si>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</si>
  <si>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</si>
  <si>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</si>
  <si>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</si>
  <si>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</si>
  <si>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</si>
  <si>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</si>
  <si>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</si>
  <si>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</si>
  <si>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</si>
  <si>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</si>
  <si>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</si>
  <si>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</si>
  <si>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</si>
  <si>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</si>
  <si>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</si>
  <si>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</si>
  <si>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</si>
  <si>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</si>
  <si>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</si>
  <si>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</si>
  <si>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</si>
  <si>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</si>
  <si>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</si>
  <si>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</si>
  <si>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</si>
  <si>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</si>
  <si>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</si>
  <si>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</si>
  <si>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</si>
  <si>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</si>
  <si>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</si>
  <si>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</si>
  <si>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</si>
  <si>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</si>
  <si>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</si>
  <si>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</si>
  <si>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</si>
  <si>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</si>
  <si>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</si>
  <si>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</si>
  <si>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</si>
  <si>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</si>
  <si>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</si>
  <si>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</si>
  <si>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</si>
  <si>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</si>
  <si>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</si>
  <si>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</si>
  <si>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</si>
  <si>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</si>
  <si>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</si>
  <si>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</si>
  <si>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</si>
  <si>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</si>
  <si>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</si>
  <si>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</si>
  <si>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</si>
  <si>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</si>
  <si>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</si>
  <si>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</si>
  <si>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</si>
  <si>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</si>
  <si>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</si>
  <si>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</si>
  <si>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</si>
  <si>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</si>
  <si>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</si>
  <si>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</si>
  <si>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</si>
  <si>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</si>
  <si>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</si>
  <si>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</si>
  <si>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</si>
  <si>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</si>
  <si>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</si>
  <si>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</si>
  <si>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</si>
  <si>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</si>
  <si>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</si>
  <si>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</si>
  <si>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</si>
  <si>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</si>
  <si>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</si>
  <si>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</si>
  <si>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</si>
  <si>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</si>
  <si>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</si>
  <si>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</si>
  <si>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</si>
  <si>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</si>
  <si>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</si>
  <si>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</si>
  <si>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</si>
  <si>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</si>
  <si>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</si>
  <si>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</si>
  <si>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</si>
  <si>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</si>
  <si>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</si>
  <si>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</si>
  <si>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</si>
  <si>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</si>
  <si>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</si>
  <si>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</si>
  <si>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</si>
  <si>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</si>
  <si>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</si>
  <si>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</si>
  <si>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</si>
  <si>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</si>
  <si>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</si>
  <si>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</si>
  <si>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</si>
  <si>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</si>
  <si>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</si>
  <si>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</si>
  <si>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</si>
  <si>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</si>
  <si>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</si>
  <si>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</si>
  <si>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</si>
  <si>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</si>
  <si>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</si>
  <si>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</si>
  <si>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</si>
  <si>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</si>
  <si>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</si>
  <si>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</si>
  <si>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</si>
  <si>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</si>
  <si>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</si>
  <si>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</si>
  <si>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</si>
  <si>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</si>
  <si>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</si>
  <si>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</si>
  <si>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</si>
  <si>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</si>
  <si>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</si>
  <si>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</si>
  <si>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</si>
  <si>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</si>
  <si>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</si>
  <si>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</si>
  <si>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</si>
  <si>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</si>
  <si>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</si>
  <si>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</si>
  <si>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</si>
  <si>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</si>
  <si>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</si>
  <si>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</si>
  <si>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</si>
  <si>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</si>
  <si>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</si>
  <si>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</si>
  <si>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</si>
  <si>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</si>
  <si>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</si>
  <si>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</si>
  <si>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</si>
  <si>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</si>
  <si>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</si>
  <si>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</si>
  <si>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</si>
  <si>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</si>
  <si>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</si>
  <si>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</si>
  <si>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</si>
  <si>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</si>
  <si>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</si>
  <si>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</si>
  <si>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</si>
  <si>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</si>
  <si>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</si>
  <si>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</si>
  <si>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</si>
  <si>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</si>
  <si>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</si>
  <si>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</si>
  <si>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</si>
  <si>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</si>
  <si>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</si>
  <si>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</si>
  <si>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</si>
  <si>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</si>
  <si>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</si>
  <si>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</si>
  <si>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</si>
  <si>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</si>
  <si>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</si>
  <si>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</si>
  <si>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</si>
  <si>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</si>
  <si>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</si>
  <si>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</si>
  <si>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</si>
  <si>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</si>
  <si>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</si>
  <si>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</si>
  <si>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</si>
  <si>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</si>
  <si>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</si>
  <si>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</si>
  <si>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</si>
  <si>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</si>
  <si>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</si>
  <si>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</si>
  <si>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</si>
  <si>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</si>
  <si>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</si>
  <si>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</si>
  <si>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</si>
  <si>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</si>
  <si>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</si>
  <si>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</si>
  <si>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</si>
  <si>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</si>
  <si>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</si>
  <si>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</si>
  <si>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</si>
  <si>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</si>
  <si>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</si>
  <si>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</si>
  <si>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</si>
  <si>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</si>
  <si>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</si>
  <si>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</si>
  <si>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</si>
  <si>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</si>
  <si>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</si>
  <si>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</si>
  <si>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</si>
  <si>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</si>
  <si>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</si>
  <si>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</si>
  <si>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</si>
  <si>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</si>
  <si>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</si>
  <si>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</si>
  <si>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</si>
  <si>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</si>
  <si>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</si>
  <si>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</si>
  <si>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</si>
  <si>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</si>
  <si>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</si>
  <si>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</si>
  <si>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</si>
  <si>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</si>
  <si>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</si>
  <si>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</si>
  <si>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</si>
  <si>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</si>
  <si>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</si>
  <si>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</si>
  <si>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</si>
  <si>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</si>
  <si>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</si>
  <si>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</si>
  <si>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</si>
  <si>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</si>
  <si>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</si>
  <si>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</si>
  <si>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</si>
  <si>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</si>
  <si>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</si>
  <si>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</si>
  <si>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</si>
  <si>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</si>
  <si>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</si>
  <si>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</si>
  <si>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</si>
  <si>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</si>
  <si>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</si>
  <si>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</si>
  <si>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</si>
  <si>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</si>
  <si>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</si>
  <si>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</si>
  <si>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</si>
  <si>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</si>
  <si>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</si>
  <si>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</si>
  <si>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</si>
  <si>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</si>
  <si>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</si>
  <si>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</si>
  <si>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</si>
  <si>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</si>
  <si>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</si>
  <si>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</si>
  <si>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</si>
  <si>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</si>
  <si>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</si>
  <si>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</si>
  <si>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</si>
  <si>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</si>
  <si>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</si>
  <si>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</si>
  <si>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</si>
  <si>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</si>
  <si>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</si>
  <si>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</si>
  <si>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</si>
  <si>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</si>
  <si>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</si>
  <si>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</si>
  <si>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</si>
  <si>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</si>
  <si>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</si>
  <si>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</si>
  <si>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</si>
  <si>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</si>
  <si>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</si>
  <si>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</si>
  <si>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</si>
  <si>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</si>
  <si>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</si>
  <si>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</si>
  <si>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</si>
  <si>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</si>
  <si>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</si>
  <si>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</si>
  <si>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</si>
  <si>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</si>
  <si>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</si>
  <si>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</si>
  <si>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</si>
  <si>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</si>
  <si>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</si>
  <si>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</si>
  <si>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</si>
  <si>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</si>
  <si>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</si>
  <si>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</si>
  <si>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</si>
  <si>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</si>
  <si>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</si>
  <si>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</si>
  <si>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</si>
  <si>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</si>
  <si>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</si>
  <si>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</si>
  <si>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</si>
  <si>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</si>
  <si>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</si>
  <si>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</si>
  <si>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</si>
  <si>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</si>
  <si>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</si>
  <si>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</si>
  <si>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</si>
  <si>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</si>
  <si>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</si>
  <si>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</si>
  <si>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</si>
  <si>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</si>
  <si>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</si>
  <si>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</si>
  <si>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</si>
  <si>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</si>
  <si>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</si>
  <si>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</si>
  <si>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</si>
  <si>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</si>
  <si>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</si>
  <si>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</si>
  <si>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</si>
  <si>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</si>
  <si>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</si>
  <si>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</si>
  <si>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</si>
  <si>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</si>
  <si>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</si>
  <si>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</si>
  <si>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</si>
  <si>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</si>
  <si>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</si>
  <si>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</si>
  <si>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</si>
  <si>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</si>
  <si>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</si>
  <si>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</si>
  <si>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</si>
  <si>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</si>
  <si>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</si>
  <si>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</si>
  <si>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</si>
  <si>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</si>
  <si>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</si>
  <si>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</si>
  <si>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</si>
  <si>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</si>
  <si>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</si>
  <si>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</si>
  <si>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</si>
  <si>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</si>
  <si>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</si>
  <si>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</si>
  <si>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</si>
  <si>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</si>
  <si>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</si>
  <si>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</si>
  <si>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</si>
  <si>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</si>
  <si>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</si>
  <si>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</si>
  <si>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</si>
  <si>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</si>
  <si>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</si>
  <si>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</si>
  <si>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</si>
  <si>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</si>
  <si>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</si>
  <si>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</si>
  <si>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</si>
  <si>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</si>
  <si>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</si>
  <si>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</si>
  <si>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</si>
  <si>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</si>
  <si>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</si>
  <si>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</si>
  <si>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</si>
  <si>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</si>
  <si>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</si>
  <si>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</si>
  <si>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</si>
  <si>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</si>
  <si>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</si>
  <si>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</si>
  <si>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</si>
  <si>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</si>
  <si>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</si>
  <si>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</si>
  <si>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</si>
  <si>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</si>
  <si>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</si>
  <si>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</si>
  <si>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</si>
  <si>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</si>
  <si>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</si>
  <si>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</si>
  <si>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</si>
  <si>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</si>
  <si>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</si>
  <si>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</si>
  <si>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</si>
  <si>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</si>
  <si>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</si>
  <si>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</si>
  <si>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</si>
  <si>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</si>
  <si>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</si>
  <si>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</si>
  <si>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</si>
  <si>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</si>
  <si>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</si>
  <si>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</si>
  <si>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</si>
  <si>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</si>
  <si>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</si>
  <si>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</si>
  <si>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</si>
  <si>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</si>
  <si>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</si>
  <si>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</si>
  <si>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</si>
  <si>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</si>
  <si>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</si>
  <si>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</si>
  <si>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</si>
  <si>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</si>
  <si>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</si>
  <si>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</si>
  <si>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</si>
  <si>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</si>
  <si>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</si>
  <si>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</si>
  <si>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</si>
  <si>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</si>
  <si>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</si>
  <si>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</si>
  <si>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</si>
  <si>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</si>
  <si>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</si>
  <si>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</si>
  <si>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</si>
  <si>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</si>
  <si>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</si>
  <si>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</si>
  <si>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</si>
  <si>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</si>
  <si>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</si>
  <si>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</si>
  <si>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</si>
  <si>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</si>
  <si>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</si>
  <si>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</si>
  <si>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</si>
  <si>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</si>
  <si>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</si>
  <si>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</si>
  <si>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</si>
  <si>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</si>
  <si>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</si>
  <si>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</si>
  <si>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</si>
  <si>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</si>
  <si>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</si>
  <si>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</si>
  <si>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</si>
  <si>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</si>
  <si>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</si>
  <si>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</si>
  <si>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</si>
  <si>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</si>
  <si>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</si>
  <si>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</si>
  <si>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</si>
  <si>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</si>
  <si>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</si>
  <si>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</si>
  <si>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</si>
  <si>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</si>
  <si>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</si>
  <si>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</si>
  <si>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</si>
  <si>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</si>
  <si>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</si>
  <si>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</si>
  <si>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</si>
  <si>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</si>
  <si>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</si>
  <si>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</si>
  <si>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</si>
  <si>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</si>
  <si>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</si>
  <si>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</si>
  <si>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</si>
  <si>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</si>
  <si>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</si>
  <si>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</si>
  <si>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</si>
  <si>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</si>
  <si>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</si>
  <si>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</si>
  <si>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</si>
  <si>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</si>
  <si>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</si>
  <si>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</si>
  <si>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</si>
  <si>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</si>
  <si>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</si>
  <si>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</si>
  <si>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</si>
  <si>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</si>
  <si>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</si>
  <si>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</si>
  <si>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</si>
  <si>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</si>
  <si>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</si>
  <si>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</si>
  <si>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</si>
  <si>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</si>
  <si>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</si>
  <si>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</si>
  <si>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</si>
  <si>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</si>
  <si>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</si>
  <si>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</si>
  <si>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</si>
  <si>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</si>
  <si>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</si>
  <si>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</si>
  <si>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</si>
  <si>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</si>
  <si>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</si>
  <si>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</si>
  <si>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</si>
  <si>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</si>
  <si>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</si>
  <si>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</si>
  <si>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</si>
  <si>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</si>
  <si>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</si>
  <si>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</si>
  <si>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</si>
  <si>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</si>
  <si>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</si>
  <si>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</si>
  <si>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</si>
  <si>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</si>
  <si>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</si>
  <si>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</si>
  <si>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</si>
  <si>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</si>
  <si>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</si>
  <si>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</si>
  <si>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</si>
  <si>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</si>
  <si>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</si>
  <si>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</si>
  <si>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</si>
  <si>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</si>
  <si>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</si>
  <si>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</si>
  <si>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</si>
  <si>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</si>
  <si>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</si>
  <si>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</si>
  <si>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</si>
  <si>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</si>
  <si>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</si>
  <si>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</si>
  <si>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</si>
  <si>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</si>
  <si>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</si>
  <si>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</si>
  <si>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</si>
  <si>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</si>
  <si>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</si>
  <si>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</si>
  <si>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</si>
  <si>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</si>
  <si>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</si>
  <si>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</si>
  <si>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</si>
  <si>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</si>
  <si>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</si>
  <si>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</si>
  <si>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</si>
  <si>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</si>
  <si>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</si>
  <si>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</si>
  <si>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</si>
  <si>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</si>
  <si>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</si>
  <si>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</si>
  <si>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</si>
  <si>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</si>
  <si>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</si>
  <si>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</si>
  <si>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</si>
  <si>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</si>
  <si>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</si>
  <si>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</si>
  <si>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</si>
  <si>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</si>
  <si>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</si>
  <si>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</si>
  <si>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</si>
  <si>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</si>
  <si>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</si>
  <si>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</si>
  <si>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</si>
  <si>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</si>
  <si>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</si>
  <si>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</si>
  <si>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</si>
  <si>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</si>
  <si>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</si>
  <si>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</si>
  <si>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</si>
  <si>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</si>
  <si>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</si>
  <si>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</si>
  <si>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</si>
  <si>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</si>
  <si>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</si>
  <si>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</si>
  <si>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</si>
  <si>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</si>
  <si>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</si>
  <si>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</si>
  <si>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</si>
  <si>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</si>
  <si>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</si>
  <si>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</si>
  <si>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</si>
  <si>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</si>
  <si>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</si>
  <si>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</si>
  <si>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</si>
  <si>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</si>
  <si>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</si>
  <si>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</si>
  <si>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</si>
  <si>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</si>
  <si>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</si>
  <si>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</si>
  <si>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</si>
  <si>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</si>
  <si>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</si>
  <si>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</si>
  <si>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</si>
  <si>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</si>
  <si>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</si>
  <si>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</si>
  <si>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</si>
  <si>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</si>
  <si>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</si>
  <si>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</si>
  <si>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</si>
  <si>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</si>
  <si>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</si>
  <si>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</si>
  <si>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</si>
  <si>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</si>
  <si>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</si>
  <si>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</si>
  <si>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</si>
  <si>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</si>
  <si>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</si>
  <si>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</si>
  <si>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</si>
  <si>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</si>
  <si>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</si>
  <si>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</si>
  <si>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</si>
  <si>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</si>
  <si>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</si>
  <si>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</si>
  <si>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</si>
  <si>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</si>
  <si>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</si>
  <si>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</si>
  <si>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</si>
  <si>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</si>
  <si>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</si>
  <si>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</si>
  <si>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</si>
  <si>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</si>
  <si>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</si>
  <si>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</si>
  <si>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</si>
  <si>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</si>
  <si>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</si>
  <si>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</si>
  <si>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</si>
  <si>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</si>
  <si>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</si>
  <si>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</si>
  <si>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</si>
  <si>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</si>
  <si>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</si>
  <si>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</si>
  <si>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</si>
  <si>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</si>
  <si>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</si>
  <si>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</si>
  <si>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</si>
  <si>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</si>
  <si>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</si>
  <si>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</si>
  <si>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</si>
  <si>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</si>
  <si>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</si>
  <si>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</si>
  <si>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</si>
  <si>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</si>
  <si>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</si>
  <si>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</si>
  <si>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</si>
  <si>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</si>
  <si>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</si>
  <si>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</si>
  <si>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</si>
  <si>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</si>
  <si>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</si>
  <si>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</si>
  <si>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</si>
  <si>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</si>
  <si>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</si>
  <si>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</si>
  <si>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</si>
  <si>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</si>
  <si>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</si>
  <si>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</si>
  <si>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</si>
  <si>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</si>
  <si>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</si>
  <si>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</si>
  <si>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</si>
  <si>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</si>
  <si>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</si>
  <si>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</si>
  <si>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</si>
  <si>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</si>
  <si>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</si>
  <si>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</si>
  <si>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</si>
  <si>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</si>
  <si>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</si>
  <si>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</si>
  <si>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</si>
  <si>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</si>
  <si>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</si>
  <si>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</si>
  <si>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</si>
  <si>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</si>
  <si>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</si>
  <si>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</si>
  <si>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</si>
  <si>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</si>
  <si>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</si>
  <si>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</si>
  <si>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</si>
  <si>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</si>
  <si>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</si>
  <si>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</si>
  <si>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</si>
  <si>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</si>
  <si>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</si>
  <si>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</si>
  <si>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</si>
  <si>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</si>
  <si>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</si>
  <si>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</si>
  <si>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</si>
  <si>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</si>
  <si>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</si>
  <si>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</si>
  <si>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</si>
  <si>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</si>
  <si>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</si>
  <si>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</si>
  <si>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</si>
  <si>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</si>
  <si>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</si>
  <si>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</si>
  <si>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</si>
  <si>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</si>
  <si>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</si>
  <si>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</si>
  <si>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</si>
  <si>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</si>
  <si>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</si>
  <si>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</si>
  <si>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</si>
  <si>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</si>
  <si>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</si>
  <si>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</si>
  <si>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</si>
  <si>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</si>
  <si>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</si>
  <si>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</si>
  <si>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</si>
  <si>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</si>
  <si>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</si>
  <si>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</si>
  <si>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</si>
  <si>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</si>
  <si>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</si>
  <si>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</si>
  <si>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</si>
  <si>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</si>
  <si>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</si>
  <si>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</si>
  <si>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</si>
  <si>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</si>
  <si>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</si>
  <si>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</si>
  <si>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</si>
  <si>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</si>
  <si>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</si>
  <si>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</si>
  <si>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</si>
  <si>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</si>
  <si>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</si>
  <si>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</si>
  <si>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</si>
  <si>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</si>
  <si>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</si>
  <si>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</si>
  <si>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</si>
  <si>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</si>
  <si>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</si>
  <si>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</si>
  <si>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</si>
  <si>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</si>
  <si>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</si>
  <si>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</si>
  <si>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</si>
  <si>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</si>
  <si>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</si>
  <si>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</si>
  <si>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</si>
  <si>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</si>
  <si>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</si>
  <si>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</si>
  <si>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</si>
  <si>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</si>
  <si>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</si>
  <si>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</si>
  <si>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</si>
  <si>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</si>
  <si>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</si>
  <si>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</si>
  <si>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</si>
  <si>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</si>
  <si>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</si>
  <si>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</si>
  <si>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</si>
  <si>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</si>
  <si>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</si>
  <si>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</si>
  <si>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</si>
  <si>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</si>
  <si>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</si>
  <si>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</si>
  <si>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</si>
  <si>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</si>
  <si>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</si>
  <si>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</si>
  <si>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</si>
  <si>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</si>
  <si>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</si>
  <si>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</si>
  <si>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</si>
  <si>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</si>
  <si>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</si>
  <si>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</si>
  <si>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</si>
  <si>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</si>
  <si>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</si>
  <si>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</si>
  <si>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</si>
  <si>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</si>
  <si>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</si>
  <si>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</si>
  <si>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</si>
  <si>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</si>
  <si>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</si>
  <si>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</si>
  <si>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</si>
  <si>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</si>
  <si>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</si>
  <si>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</si>
  <si>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</si>
  <si>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</si>
  <si>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</si>
  <si>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</si>
  <si>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</si>
  <si>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</si>
  <si>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</si>
  <si>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</si>
  <si>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</si>
  <si>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</si>
  <si>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</si>
  <si>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</si>
  <si>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</si>
  <si>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</si>
  <si>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</si>
  <si>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</si>
  <si>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</si>
  <si>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</si>
  <si>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</si>
  <si>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</si>
  <si>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</si>
  <si>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</si>
  <si>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</si>
  <si>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</si>
  <si>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</si>
  <si>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</si>
  <si>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</si>
  <si>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</si>
  <si>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</si>
  <si>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</si>
  <si>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</si>
  <si>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</si>
  <si>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</si>
  <si>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</si>
  <si>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</si>
  <si>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</si>
  <si>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</si>
  <si>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</si>
  <si>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</si>
  <si>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</si>
  <si>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</si>
  <si>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</si>
  <si>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</si>
  <si>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</si>
  <si>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</si>
  <si>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</si>
  <si>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</si>
  <si>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</si>
  <si>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</si>
  <si>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</si>
  <si>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</si>
  <si>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</si>
  <si>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</si>
  <si>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</si>
  <si>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</si>
  <si>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</si>
  <si>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</si>
  <si>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</si>
  <si>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</si>
  <si>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</si>
  <si>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</si>
  <si>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</si>
  <si>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</si>
  <si>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</si>
  <si>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</si>
  <si>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</si>
  <si>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</si>
  <si>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</si>
  <si>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</si>
  <si>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</si>
  <si>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</si>
  <si>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</si>
  <si>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</si>
  <si>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</si>
  <si>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</si>
  <si>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</si>
  <si>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</si>
  <si>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</si>
  <si>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</si>
  <si>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</si>
  <si>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</si>
  <si>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</si>
  <si>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</si>
  <si>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</si>
  <si>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</si>
  <si>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</si>
  <si>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</si>
  <si>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</si>
  <si>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</si>
  <si>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</si>
  <si>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</si>
  <si>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</si>
  <si>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</si>
  <si>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</si>
  <si>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</si>
  <si>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</si>
  <si>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</si>
  <si>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</si>
  <si>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</si>
  <si>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</si>
  <si>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</si>
  <si>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</si>
  <si>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</si>
  <si>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</si>
  <si>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</si>
  <si>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</si>
  <si>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</si>
  <si>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</si>
  <si>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</si>
  <si>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</si>
  <si>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</si>
  <si>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</si>
  <si>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</si>
  <si>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</si>
  <si>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</si>
  <si>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</si>
  <si>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</si>
  <si>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</si>
  <si>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</si>
  <si>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</si>
  <si>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</si>
  <si>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</si>
  <si>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</si>
  <si>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</si>
  <si>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</si>
  <si>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</si>
  <si>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</si>
  <si>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</si>
  <si>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</si>
  <si>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</si>
  <si>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</si>
  <si>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</si>
  <si>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</si>
  <si>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</si>
  <si>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</si>
  <si>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</si>
  <si>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</si>
  <si>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</si>
  <si>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</si>
  <si>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</si>
  <si>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</si>
  <si>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</si>
  <si>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</si>
  <si>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</si>
  <si>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</si>
  <si>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</si>
  <si>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</si>
  <si>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</si>
  <si>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</si>
  <si>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</si>
  <si>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</si>
  <si>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</si>
  <si>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</si>
  <si>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</si>
  <si>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</si>
  <si>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</si>
  <si>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</si>
  <si>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</si>
  <si>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</si>
  <si>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</si>
  <si>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</si>
  <si>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</si>
  <si>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</si>
  <si>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</si>
  <si>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</si>
  <si>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</si>
  <si>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</si>
  <si>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</si>
  <si>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</si>
  <si>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</si>
  <si>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</si>
  <si>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</si>
  <si>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</si>
  <si>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</si>
  <si>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</si>
  <si>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</si>
  <si>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</si>
  <si>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</si>
  <si>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</si>
  <si>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</si>
  <si>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</si>
  <si>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</si>
  <si>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</si>
  <si>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</si>
  <si>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</si>
  <si>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</si>
  <si>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</si>
  <si>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</si>
  <si>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</si>
  <si>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</si>
  <si>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</si>
  <si>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</si>
  <si>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</si>
  <si>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</si>
  <si>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</si>
  <si>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</si>
  <si>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</si>
  <si>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</si>
  <si>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</si>
  <si>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</si>
  <si>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</si>
  <si>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</si>
  <si>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</si>
  <si>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</si>
  <si>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</si>
  <si>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</si>
  <si>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</si>
  <si>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</si>
  <si>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</si>
  <si>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</si>
  <si>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</si>
  <si>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</si>
  <si>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</si>
  <si>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</si>
  <si>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</si>
  <si>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</si>
  <si>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</si>
  <si>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</si>
  <si>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</si>
  <si>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</si>
  <si>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</si>
  <si>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</si>
  <si>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</si>
  <si>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</si>
  <si>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</si>
  <si>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</si>
  <si>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</si>
  <si>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</si>
  <si>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</si>
  <si>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</si>
  <si>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</si>
  <si>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</si>
  <si>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</si>
  <si>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</si>
  <si>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</si>
  <si>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</si>
  <si>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</si>
  <si>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</si>
  <si>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</si>
  <si>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</si>
  <si>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</si>
  <si>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</si>
  <si>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</si>
  <si>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</si>
  <si>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</si>
  <si>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</si>
  <si>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</si>
  <si>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</si>
  <si>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</si>
  <si>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</si>
  <si>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</si>
  <si>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</si>
  <si>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</si>
  <si>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</si>
  <si>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</si>
  <si>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</si>
  <si>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</si>
  <si>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</si>
  <si>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</si>
  <si>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</si>
  <si>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</si>
  <si>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</si>
  <si>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</si>
  <si>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</si>
  <si>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</si>
  <si>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</si>
  <si>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</si>
  <si>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</si>
  <si>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</si>
  <si>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</si>
  <si>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</si>
  <si>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</si>
  <si>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</si>
  <si>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</si>
  <si>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</si>
  <si>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</si>
  <si>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</si>
  <si>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</si>
  <si>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</si>
  <si>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</si>
  <si>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</si>
  <si>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</si>
  <si>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</si>
  <si>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</si>
  <si>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</si>
  <si>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</si>
  <si>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</si>
  <si>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</si>
  <si>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</si>
  <si>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</si>
  <si>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</si>
  <si>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</si>
  <si>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</si>
  <si>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</si>
  <si>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</si>
  <si>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</si>
  <si>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</si>
  <si>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</si>
  <si>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</si>
  <si>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</si>
  <si>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</si>
  <si>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</si>
  <si>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</si>
  <si>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</si>
  <si>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</si>
  <si>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</si>
  <si>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</si>
  <si>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</si>
  <si>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</si>
  <si>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</si>
  <si>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</si>
  <si>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</si>
  <si>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</si>
  <si>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</si>
  <si>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</si>
  <si>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</si>
  <si>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</si>
  <si>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</si>
  <si>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</si>
  <si>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</si>
  <si>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</si>
  <si>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</si>
  <si>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</si>
  <si>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</si>
  <si>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</si>
  <si>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</si>
  <si>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</si>
  <si>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</si>
  <si>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</si>
  <si>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</si>
  <si>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</si>
  <si>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</si>
  <si>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</si>
  <si>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</si>
  <si>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</si>
  <si>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</si>
  <si>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</si>
  <si>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</si>
  <si>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</si>
  <si>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</si>
  <si>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</si>
  <si>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</si>
  <si>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</si>
  <si>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</si>
  <si>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</si>
  <si>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</si>
  <si>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</si>
  <si>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</si>
  <si>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</si>
  <si>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</si>
  <si>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</si>
  <si>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</si>
  <si>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</si>
  <si>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</si>
  <si>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</si>
  <si>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</si>
  <si>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</si>
  <si>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</si>
  <si>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</si>
  <si>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</si>
  <si>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</si>
  <si>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</si>
  <si>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</si>
  <si>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</si>
  <si>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</si>
  <si>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</si>
  <si>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</si>
  <si>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</si>
  <si>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</si>
  <si>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</si>
  <si>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</si>
  <si>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</si>
  <si>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</si>
  <si>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</si>
  <si>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</si>
  <si>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</si>
  <si>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</si>
  <si>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</si>
  <si>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</si>
  <si>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</si>
  <si>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</si>
  <si>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</si>
  <si>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</si>
  <si>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</si>
  <si>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</si>
  <si>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</si>
  <si>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</si>
  <si>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</si>
  <si>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</si>
  <si>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</si>
  <si>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</si>
  <si>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</si>
  <si>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</si>
  <si>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</si>
  <si>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</si>
  <si>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</si>
  <si>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</si>
  <si>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</si>
  <si>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</si>
  <si>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</si>
  <si>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</si>
  <si>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</si>
  <si>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</si>
  <si>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</si>
  <si>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</si>
  <si>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</si>
  <si>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</si>
  <si>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</si>
  <si>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</si>
  <si>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</si>
  <si>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</si>
  <si>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</si>
  <si>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</si>
  <si>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</si>
  <si>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</si>
  <si>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</si>
  <si>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</si>
  <si>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</si>
  <si>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</si>
  <si>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</si>
  <si>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</si>
  <si>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</si>
  <si>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</si>
  <si>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</si>
  <si>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</si>
  <si>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</si>
  <si>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</si>
  <si>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</si>
  <si>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</si>
  <si>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</si>
  <si>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</si>
  <si>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</si>
  <si>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</si>
  <si>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</si>
  <si>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</si>
  <si>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</si>
  <si>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</si>
  <si>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</si>
  <si>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</si>
  <si>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</si>
  <si>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</si>
  <si>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</si>
  <si>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</si>
  <si>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</si>
  <si>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</si>
  <si>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</si>
  <si>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</si>
  <si>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</si>
  <si>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</si>
  <si>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</si>
  <si>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</si>
  <si>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</si>
  <si>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</si>
  <si>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</si>
  <si>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</si>
  <si>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</si>
  <si>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</si>
  <si>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</si>
  <si>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</si>
  <si>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</si>
  <si>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</si>
  <si>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</si>
  <si>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</si>
  <si>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</si>
  <si>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</si>
  <si>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</si>
  <si>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</si>
  <si>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</si>
  <si>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</si>
  <si>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</si>
  <si>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</si>
  <si>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</si>
  <si>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</si>
  <si>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</si>
  <si>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</si>
  <si>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</si>
  <si>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</si>
  <si>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</si>
  <si>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</si>
  <si>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</si>
  <si>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</si>
  <si>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</si>
  <si>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</si>
  <si>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</si>
  <si>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</si>
  <si>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</si>
  <si>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</si>
  <si>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</si>
  <si>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</si>
  <si>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</si>
  <si>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</si>
  <si>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</si>
  <si>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</si>
  <si>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</si>
  <si>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</si>
  <si>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</si>
  <si>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</si>
  <si>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</si>
  <si>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</si>
  <si>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</si>
  <si>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</si>
  <si>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</si>
  <si>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</si>
  <si>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</si>
  <si>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</si>
  <si>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</si>
  <si>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</si>
  <si>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</si>
  <si>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</si>
  <si>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</si>
  <si>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</si>
  <si>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</si>
  <si>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</si>
  <si>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</si>
  <si>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</si>
  <si>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</si>
  <si>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</si>
  <si>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</si>
  <si>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</si>
  <si>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</si>
  <si>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</si>
  <si>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</si>
  <si>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</si>
  <si>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</si>
  <si>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</si>
  <si>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</si>
  <si>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</si>
  <si>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</si>
  <si>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</si>
  <si>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</si>
  <si>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</si>
  <si>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</si>
  <si>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</si>
  <si>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</si>
  <si>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</si>
  <si>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</si>
  <si>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</si>
  <si>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</si>
  <si>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</si>
  <si>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</si>
  <si>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</si>
  <si>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</si>
  <si>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</si>
  <si>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</si>
  <si>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</si>
  <si>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</si>
  <si>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</si>
  <si>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</si>
  <si>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</si>
  <si>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</si>
  <si>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</si>
  <si>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</si>
  <si>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</si>
  <si>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</si>
  <si>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</si>
  <si>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</si>
  <si>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</si>
  <si>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</si>
  <si>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</si>
  <si>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</si>
  <si>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</si>
  <si>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</si>
  <si>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</si>
  <si>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</si>
  <si>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</si>
  <si>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</si>
  <si>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</si>
  <si>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</si>
  <si>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</si>
  <si>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</si>
  <si>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</si>
  <si>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</si>
  <si>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</si>
  <si>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</si>
  <si>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</si>
  <si>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</si>
  <si>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</si>
  <si>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</si>
  <si>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</si>
  <si>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</si>
  <si>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</si>
  <si>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</si>
  <si>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</si>
  <si>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</si>
  <si>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</si>
  <si>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</si>
  <si>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</si>
  <si>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</si>
  <si>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</si>
  <si>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</si>
  <si>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</si>
  <si>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</si>
  <si>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</si>
  <si>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</si>
  <si>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</si>
  <si>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</si>
  <si>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</si>
  <si>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</si>
  <si>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</si>
  <si>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</si>
  <si>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</si>
  <si>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</si>
  <si>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</si>
  <si>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</si>
  <si>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</si>
  <si>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</si>
  <si>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</si>
  <si>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</si>
  <si>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</si>
  <si>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</si>
  <si>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</si>
  <si>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</si>
  <si>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</si>
  <si>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</si>
  <si>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</si>
  <si>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</si>
  <si>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</si>
  <si>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</si>
  <si>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</si>
  <si>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</si>
  <si>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</si>
  <si>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</si>
  <si>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</si>
  <si>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</si>
  <si>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</si>
  <si>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</si>
  <si>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</si>
  <si>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</si>
  <si>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</si>
  <si>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</si>
  <si>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</si>
  <si>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</si>
  <si>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</si>
  <si>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</si>
  <si>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</si>
  <si>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</si>
  <si>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</si>
  <si>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</si>
  <si>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</si>
  <si>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</si>
  <si>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</si>
  <si>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</si>
  <si>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</si>
  <si>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</si>
  <si>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</si>
  <si>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</si>
  <si>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</si>
  <si>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</si>
  <si>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</si>
  <si>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</si>
  <si>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</si>
  <si>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</si>
  <si>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</si>
  <si>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</si>
  <si>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</si>
  <si>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</si>
  <si>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</si>
  <si>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</si>
  <si>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</si>
  <si>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</si>
  <si>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</si>
  <si>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</si>
  <si>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</si>
  <si>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</si>
  <si>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</si>
  <si>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</si>
  <si>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</si>
  <si>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</si>
  <si>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</si>
  <si>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</si>
  <si>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</si>
  <si>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</si>
  <si>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</si>
  <si>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</si>
  <si>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</si>
  <si>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</si>
  <si>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</si>
  <si>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</si>
  <si>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</si>
  <si>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</si>
  <si>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</si>
  <si>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</si>
  <si>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</si>
  <si>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</si>
  <si>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</si>
  <si>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</si>
  <si>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</si>
  <si>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</si>
  <si>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</si>
  <si>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</si>
  <si>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</si>
  <si>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</si>
  <si>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</si>
  <si>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</si>
  <si>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</si>
  <si>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</si>
  <si>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</si>
  <si>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</si>
  <si>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</si>
  <si>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</si>
  <si>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</si>
  <si>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</si>
  <si>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</si>
  <si>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</si>
  <si>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</si>
  <si>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</si>
  <si>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</si>
  <si>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</si>
  <si>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</si>
  <si>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</si>
  <si>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</si>
  <si>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</si>
  <si>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</si>
  <si>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</si>
  <si>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</si>
  <si>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</si>
  <si>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</si>
  <si>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</si>
  <si>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</si>
  <si>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</si>
  <si>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</si>
  <si>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</si>
  <si>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</si>
  <si>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</si>
  <si>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</si>
  <si>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</si>
  <si>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</si>
  <si>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</si>
  <si>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</si>
  <si>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</si>
  <si>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</si>
  <si>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</si>
  <si>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</si>
  <si>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</si>
  <si>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</si>
  <si>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</si>
  <si>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</si>
  <si>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</si>
  <si>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</si>
  <si>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</si>
  <si>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</si>
  <si>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</si>
  <si>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</si>
  <si>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</si>
  <si>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</si>
  <si>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</si>
  <si>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</si>
  <si>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</si>
  <si>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</si>
  <si>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</si>
  <si>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</si>
  <si>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</si>
  <si>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</si>
  <si>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</si>
  <si>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</si>
  <si>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</si>
  <si>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</si>
  <si>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</si>
  <si>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</si>
  <si>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</si>
  <si>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</si>
  <si>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</si>
  <si>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</si>
  <si>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</si>
  <si>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</si>
  <si>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</si>
  <si>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</si>
  <si>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</si>
  <si>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</si>
  <si>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</si>
  <si>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</si>
  <si>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</si>
  <si>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</si>
  <si>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</si>
  <si>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</si>
  <si>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</si>
  <si>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</si>
  <si>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</si>
  <si>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</si>
  <si>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</si>
  <si>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</si>
  <si>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</si>
  <si>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</si>
  <si>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</si>
  <si>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</si>
  <si>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</si>
  <si>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</si>
  <si>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</si>
  <si>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</si>
  <si>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</si>
  <si>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</si>
  <si>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</si>
  <si>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</si>
  <si>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</si>
  <si>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</si>
  <si>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</si>
  <si>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</si>
  <si>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</si>
  <si>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</si>
  <si>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</si>
  <si>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</si>
  <si>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</si>
  <si>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</si>
  <si>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</si>
  <si>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</si>
  <si>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</si>
  <si>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</si>
  <si>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</si>
  <si>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</si>
  <si>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</si>
  <si>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</si>
  <si>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</si>
  <si>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</si>
  <si>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</si>
  <si>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</si>
  <si>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</si>
  <si>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</si>
  <si>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</si>
  <si>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</si>
  <si>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</si>
  <si>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</si>
  <si>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</si>
  <si>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</si>
  <si>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</si>
  <si>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</si>
  <si>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</si>
  <si>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</si>
  <si>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</si>
  <si>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</si>
  <si>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</si>
  <si>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</si>
  <si>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</si>
  <si>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</si>
  <si>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</si>
  <si>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</si>
  <si>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</si>
  <si>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</si>
  <si>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</si>
  <si>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</si>
  <si>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</si>
  <si>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</si>
  <si>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</si>
  <si>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</si>
  <si>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</si>
  <si>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</si>
  <si>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</si>
  <si>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</si>
  <si>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</si>
  <si>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</si>
  <si>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</si>
  <si>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</si>
  <si>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</si>
  <si>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</si>
  <si>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</si>
  <si>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</si>
  <si>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</si>
  <si>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</si>
  <si>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</si>
  <si>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</si>
  <si>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</si>
  <si>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</si>
  <si>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</si>
  <si>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</si>
  <si>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</si>
  <si>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</si>
  <si>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</si>
  <si>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</si>
  <si>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</si>
  <si>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</si>
  <si>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</si>
  <si>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</si>
  <si>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</si>
  <si>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</si>
  <si>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</si>
  <si>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</si>
  <si>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</si>
  <si>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</si>
  <si>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</si>
  <si>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</si>
  <si>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</si>
  <si>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</si>
  <si>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</si>
  <si>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</si>
  <si>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</si>
  <si>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</si>
  <si>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</si>
  <si>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</si>
  <si>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</si>
  <si>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</si>
  <si>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</si>
  <si>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</si>
  <si>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</si>
  <si>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</si>
  <si>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</si>
  <si>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</si>
  <si>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</si>
  <si>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</si>
  <si>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</si>
  <si>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</si>
  <si>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</si>
  <si>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</si>
  <si>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</si>
  <si>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</si>
  <si>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</si>
  <si>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</si>
  <si>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</si>
  <si>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</si>
  <si>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</si>
  <si>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</si>
  <si>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</si>
  <si>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</si>
  <si>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</si>
  <si>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</si>
  <si>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</si>
  <si>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</si>
  <si>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</si>
  <si>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</si>
  <si>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</si>
  <si>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</si>
  <si>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</si>
  <si>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</si>
  <si>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</si>
  <si>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</si>
  <si>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</si>
  <si>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</si>
  <si>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</si>
  <si>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</si>
  <si>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</si>
  <si>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</si>
  <si>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</si>
  <si>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</si>
  <si>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</si>
  <si>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</si>
  <si>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</si>
  <si>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</si>
  <si>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</si>
  <si>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</si>
  <si>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</si>
  <si>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</si>
  <si>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</si>
  <si>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</si>
  <si>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</si>
  <si>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</si>
  <si>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</si>
  <si>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</si>
  <si>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</si>
  <si>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</si>
  <si>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</si>
  <si>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</si>
  <si>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</si>
  <si>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</si>
  <si>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</si>
  <si>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</si>
  <si>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</si>
  <si>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</si>
  <si>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</si>
  <si>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</si>
  <si>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</si>
  <si>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</si>
  <si>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</si>
  <si>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</si>
  <si>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</si>
  <si>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</si>
  <si>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</si>
  <si>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</si>
  <si>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</si>
  <si>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</si>
  <si>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</si>
  <si>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</si>
  <si>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</si>
  <si>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</si>
  <si>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</si>
  <si>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</si>
  <si>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</si>
  <si>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</si>
  <si>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</si>
  <si>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</si>
  <si>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</si>
  <si>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</si>
  <si>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</si>
  <si>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</si>
  <si>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</si>
  <si>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</si>
  <si>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</si>
  <si>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</si>
  <si>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</si>
  <si>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</si>
  <si>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</si>
  <si>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</si>
  <si>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</si>
  <si>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</si>
  <si>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</si>
  <si>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</si>
  <si>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</si>
  <si>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</si>
  <si>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</si>
  <si>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</si>
  <si>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</si>
  <si>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</si>
  <si>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</si>
  <si>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</si>
  <si>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</si>
  <si>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</si>
  <si>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</si>
  <si>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</si>
  <si>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</si>
  <si>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</si>
  <si>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</si>
  <si>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</si>
  <si>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</si>
  <si>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</si>
  <si>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</si>
  <si>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</si>
  <si>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</si>
  <si>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</si>
  <si>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</si>
  <si>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</si>
  <si>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</si>
  <si>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</si>
  <si>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</si>
  <si>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</si>
  <si>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</si>
  <si>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</si>
  <si>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</si>
  <si>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</si>
  <si>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</si>
  <si>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</si>
  <si>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</si>
  <si>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</si>
  <si>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</si>
  <si>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</si>
  <si>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</si>
  <si>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</si>
  <si>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</si>
  <si>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</si>
  <si>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</si>
  <si>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</si>
  <si>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</si>
  <si>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</si>
  <si>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</si>
  <si>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</si>
  <si>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</si>
  <si>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</si>
  <si>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</si>
  <si>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</si>
  <si>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</si>
  <si>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</si>
  <si>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</si>
  <si>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</si>
  <si>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</si>
  <si>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</si>
  <si>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</si>
  <si>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</si>
  <si>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</si>
  <si>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</si>
  <si>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</si>
  <si>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</si>
  <si>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</si>
  <si>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</si>
  <si>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</si>
  <si>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</si>
  <si>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</si>
  <si>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</si>
  <si>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</si>
  <si>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</si>
  <si>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</si>
  <si>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</si>
  <si>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</si>
  <si>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</si>
  <si>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</si>
  <si>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</si>
  <si>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</si>
  <si>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</si>
  <si>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</si>
  <si>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</si>
  <si>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</si>
  <si>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</si>
  <si>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</si>
  <si>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</si>
  <si>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</si>
  <si>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</si>
  <si>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</si>
  <si>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</si>
  <si>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</si>
  <si>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</si>
  <si>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</si>
  <si>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</si>
  <si>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</si>
  <si>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</si>
  <si>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</si>
  <si>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</si>
  <si>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</si>
  <si>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</si>
  <si>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</si>
  <si>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</si>
  <si>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</si>
  <si>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</si>
  <si>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</si>
  <si>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</si>
  <si>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</si>
  <si>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</si>
  <si>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</si>
  <si>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</si>
  <si>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</si>
  <si>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</si>
  <si>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</si>
  <si>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</si>
  <si>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</si>
  <si>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</si>
  <si>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</si>
  <si>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</si>
  <si>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</si>
  <si>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</si>
  <si>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</si>
  <si>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</si>
  <si>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</si>
  <si>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</si>
  <si>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</si>
  <si>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</si>
  <si>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</si>
  <si>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</si>
  <si>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</si>
  <si>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</si>
  <si>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</si>
  <si>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</si>
  <si>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</si>
  <si>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</si>
  <si>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</si>
  <si>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</si>
  <si>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</si>
  <si>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</si>
  <si>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</si>
  <si>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</si>
  <si>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</si>
  <si>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</si>
  <si>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</si>
  <si>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</si>
  <si>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</si>
  <si>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</si>
  <si>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</si>
  <si>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</si>
  <si>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</si>
  <si>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</si>
  <si>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</si>
  <si>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</si>
  <si>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</si>
  <si>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</si>
  <si>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</si>
  <si>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</si>
  <si>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</si>
  <si>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</si>
  <si>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</si>
  <si>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</si>
  <si>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</si>
  <si>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</si>
  <si>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</si>
  <si>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</si>
  <si>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</si>
  <si>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</si>
  <si>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</si>
  <si>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</si>
  <si>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</si>
  <si>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</si>
  <si>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</si>
  <si>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</si>
  <si>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</si>
  <si>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</si>
  <si>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</si>
  <si>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</si>
  <si>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</si>
  <si>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</si>
  <si>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</si>
  <si>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</si>
  <si>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</si>
  <si>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</si>
  <si>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</si>
  <si>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</si>
  <si>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</si>
  <si>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</si>
  <si>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</si>
  <si>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</si>
  <si>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</si>
  <si>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</si>
  <si>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</si>
  <si>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</si>
  <si>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</si>
  <si>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</si>
  <si>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</si>
  <si>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</si>
  <si>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</si>
  <si>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</si>
  <si>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</si>
  <si>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</si>
  <si>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</si>
  <si>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</si>
  <si>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</si>
  <si>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</si>
  <si>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</si>
  <si>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</si>
  <si>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</si>
  <si>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</si>
  <si>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</si>
  <si>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</si>
  <si>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</si>
  <si>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</si>
  <si>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</si>
  <si>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</si>
  <si>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</si>
  <si>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</si>
  <si>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</si>
  <si>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</si>
  <si>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</si>
  <si>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</si>
  <si>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</si>
  <si>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</si>
  <si>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</si>
  <si>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</si>
  <si>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</si>
  <si>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</si>
  <si>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</si>
  <si>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</si>
  <si>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</si>
  <si>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</si>
  <si>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</si>
  <si>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</si>
  <si>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</si>
  <si>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</si>
  <si>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</si>
  <si>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</si>
  <si>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</si>
  <si>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</si>
  <si>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</si>
  <si>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</si>
  <si>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</si>
  <si>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</si>
  <si>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</si>
  <si>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</si>
  <si>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</si>
  <si>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</si>
  <si>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</si>
  <si>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</si>
  <si>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</si>
  <si>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</si>
  <si>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</si>
  <si>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</si>
  <si>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</si>
  <si>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</si>
  <si>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</si>
  <si>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</si>
  <si>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</si>
  <si>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</si>
  <si>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</si>
  <si>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</si>
  <si>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</si>
  <si>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</si>
  <si>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</si>
  <si>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</si>
  <si>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</si>
  <si>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</si>
  <si>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</si>
  <si>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</si>
  <si>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</si>
  <si>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</si>
  <si>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</si>
  <si>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</si>
  <si>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</si>
  <si>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</si>
  <si>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</si>
  <si>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</si>
  <si>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</si>
  <si>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</si>
  <si>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</si>
  <si>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</si>
  <si>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</si>
  <si>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</si>
  <si>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</si>
  <si>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</si>
  <si>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</si>
  <si>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</si>
  <si>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</si>
  <si>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</si>
  <si>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</si>
  <si>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</si>
  <si>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</si>
  <si>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</si>
  <si>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</si>
  <si>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</si>
  <si>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</si>
  <si>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</si>
  <si>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</si>
  <si>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</si>
  <si>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</si>
  <si>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</si>
  <si>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</si>
  <si>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</si>
  <si>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</si>
  <si>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</si>
  <si>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</si>
  <si>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</si>
  <si>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</si>
  <si>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</si>
  <si>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</si>
  <si>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</si>
  <si>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</si>
  <si>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</si>
  <si>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</si>
  <si>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</si>
  <si>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</si>
  <si>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</si>
  <si>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</si>
  <si>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</si>
  <si>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</si>
  <si>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</si>
  <si>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</si>
  <si>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</si>
  <si>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</si>
  <si>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</si>
  <si>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</si>
  <si>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</si>
  <si>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</si>
  <si>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</si>
  <si>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</si>
  <si>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</si>
  <si>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</si>
  <si>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</si>
  <si>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</si>
  <si>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</si>
  <si>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</si>
  <si>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</si>
  <si>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</si>
  <si>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</si>
  <si>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</si>
  <si>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</si>
  <si>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</si>
  <si>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</si>
  <si>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</si>
  <si>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</si>
  <si>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</si>
  <si>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</si>
  <si>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</si>
  <si>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</si>
  <si>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</si>
  <si>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</si>
  <si>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</si>
  <si>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</si>
  <si>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</si>
  <si>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</si>
  <si>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</si>
  <si>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</si>
  <si>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</si>
  <si>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</si>
  <si>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</si>
  <si>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</si>
  <si>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</si>
  <si>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</si>
  <si>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</si>
  <si>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</si>
  <si>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</si>
  <si>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</si>
  <si>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</si>
  <si>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</si>
  <si>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</si>
  <si>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</si>
  <si>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</si>
  <si>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</si>
  <si>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</si>
  <si>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</si>
  <si>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</si>
  <si>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</si>
  <si>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</si>
  <si>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</si>
  <si>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</si>
  <si>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</si>
  <si>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</si>
  <si>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</si>
  <si>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</si>
  <si>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</si>
  <si>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</si>
  <si>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</si>
  <si>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</si>
  <si>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</si>
  <si>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</si>
  <si>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</si>
  <si>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</si>
  <si>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</si>
  <si>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</si>
  <si>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</si>
  <si>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</si>
  <si>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</si>
  <si>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</si>
  <si>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</si>
  <si>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</si>
  <si>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</si>
  <si>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</si>
  <si>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</si>
  <si>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</si>
  <si>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</si>
  <si>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</si>
  <si>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</si>
  <si>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</si>
  <si>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</si>
  <si>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</si>
  <si>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</si>
  <si>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</si>
  <si>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</si>
  <si>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</si>
  <si>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</si>
  <si>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</si>
  <si>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</si>
  <si>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</si>
  <si>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</si>
  <si>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</si>
  <si>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</si>
  <si>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</si>
  <si>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</si>
  <si>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</si>
  <si>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</si>
  <si>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</si>
  <si>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</si>
  <si>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</si>
  <si>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</si>
  <si>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</si>
  <si>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</si>
  <si>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</si>
  <si>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</si>
  <si>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</si>
  <si>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</si>
  <si>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</si>
  <si>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</si>
  <si>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</si>
  <si>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</si>
  <si>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</si>
  <si>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</si>
  <si>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</si>
  <si>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</si>
  <si>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</si>
  <si>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</si>
  <si>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</si>
  <si>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</si>
  <si>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</si>
  <si>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</si>
  <si>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</si>
  <si>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</si>
  <si>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</si>
  <si>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</si>
  <si>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</si>
  <si>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</si>
  <si>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</si>
  <si>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</si>
  <si>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</si>
  <si>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</si>
  <si>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</si>
  <si>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</si>
  <si>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</si>
  <si>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</si>
  <si>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</si>
  <si>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</si>
  <si>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</si>
  <si>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</si>
  <si>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</si>
  <si>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</si>
  <si>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</si>
  <si>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</si>
  <si>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</si>
  <si>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</si>
  <si>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</si>
  <si>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</si>
  <si>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</si>
  <si>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</si>
  <si>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</si>
  <si>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</si>
  <si>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</si>
  <si>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</si>
  <si>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</si>
  <si>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</si>
  <si>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</si>
  <si>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</si>
  <si>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</si>
  <si>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</si>
  <si>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</si>
  <si>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</si>
  <si>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</si>
  <si>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</si>
  <si>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</si>
  <si>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</si>
  <si>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</si>
  <si>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</si>
  <si>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</si>
  <si>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</si>
  <si>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</si>
  <si>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</si>
  <si>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</si>
  <si>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</si>
  <si>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</si>
  <si>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</si>
  <si>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</si>
  <si>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</si>
  <si>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</si>
  <si>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</si>
  <si>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</si>
  <si>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</si>
  <si>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</si>
  <si>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</si>
  <si>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</si>
  <si>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</si>
  <si>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</si>
  <si>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</si>
  <si>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</si>
  <si>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</si>
  <si>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</si>
  <si>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</si>
  <si>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</si>
  <si>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</si>
  <si>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</si>
  <si>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</si>
  <si>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</si>
  <si>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</si>
  <si>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</si>
  <si>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</si>
  <si>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</si>
  <si>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</si>
  <si>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</si>
  <si>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</si>
  <si>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</si>
  <si>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</si>
  <si>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</si>
  <si>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</si>
  <si>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</si>
  <si>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</si>
  <si>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</si>
  <si>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</si>
  <si>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</si>
  <si>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</si>
  <si>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</si>
  <si>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</si>
  <si>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</si>
  <si>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</si>
  <si>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</si>
  <si>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</si>
  <si>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</si>
  <si>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</si>
  <si>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</si>
  <si>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</si>
  <si>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</si>
  <si>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</si>
  <si>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</si>
  <si>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</si>
  <si>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</si>
  <si>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</si>
  <si>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</si>
  <si>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</si>
  <si>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</si>
  <si>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</si>
  <si>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</si>
  <si>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</si>
  <si>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</si>
  <si>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</si>
  <si>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</si>
  <si>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</si>
  <si>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</si>
  <si>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</si>
  <si>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</si>
  <si>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</si>
  <si>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</si>
  <si>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</si>
  <si>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</si>
  <si>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</si>
  <si>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</si>
  <si>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</si>
  <si>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</si>
  <si>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</si>
  <si>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</si>
  <si>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</si>
  <si>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</si>
  <si>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</si>
  <si>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</si>
  <si>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</si>
  <si>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</si>
  <si>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</si>
  <si>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</si>
  <si>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</si>
  <si>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</si>
  <si>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</si>
  <si>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</si>
  <si>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</si>
  <si>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</si>
  <si>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</si>
  <si>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</si>
  <si>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</si>
  <si>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</si>
  <si>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</si>
  <si>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</si>
  <si>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</si>
  <si>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</si>
  <si>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</si>
  <si>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</si>
  <si>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</si>
  <si>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</si>
  <si>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</si>
  <si>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</si>
  <si>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</si>
  <si>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</si>
  <si>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</si>
  <si>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</si>
  <si>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</si>
  <si>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</si>
  <si>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</si>
  <si>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</si>
  <si>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</si>
  <si>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</si>
  <si>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</si>
  <si>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</si>
  <si>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</si>
  <si>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</si>
  <si>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</si>
  <si>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</si>
  <si>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</si>
  <si>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</si>
  <si>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</si>
  <si>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</si>
  <si>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</si>
  <si>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</si>
  <si>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</si>
  <si>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</si>
  <si>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</si>
  <si>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</si>
  <si>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</si>
  <si>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</si>
  <si>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</si>
  <si>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</si>
  <si>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</si>
  <si>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</si>
  <si>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</si>
  <si>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</si>
  <si>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</si>
  <si>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</si>
  <si>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</si>
  <si>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</si>
  <si>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</si>
  <si>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</si>
  <si>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</si>
  <si>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</si>
  <si>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</si>
  <si>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</si>
  <si>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</si>
  <si>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</si>
  <si>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</si>
  <si>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</si>
  <si>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</si>
  <si>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</si>
  <si>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</si>
  <si>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</si>
  <si>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</si>
  <si>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</si>
  <si>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</si>
  <si>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</si>
  <si>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</si>
  <si>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</si>
  <si>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</si>
  <si>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</si>
  <si>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</si>
  <si>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</si>
  <si>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</si>
  <si>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</si>
  <si>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</si>
  <si>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</si>
  <si>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</si>
  <si>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</si>
  <si>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</si>
  <si>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</si>
  <si>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</si>
  <si>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</si>
  <si>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</si>
  <si>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</si>
  <si>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</si>
  <si>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</si>
  <si>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</si>
  <si>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</si>
  <si>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</si>
  <si>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</si>
  <si>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</si>
  <si>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</si>
  <si>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</si>
  <si>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</si>
  <si>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</si>
  <si>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</si>
  <si>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</si>
  <si>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</si>
  <si>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</si>
  <si>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</si>
  <si>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</si>
  <si>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</si>
  <si>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</si>
  <si>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</si>
  <si>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</si>
  <si>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</si>
  <si>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</si>
  <si>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</si>
  <si>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</si>
  <si>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</si>
  <si>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</si>
  <si>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</si>
  <si>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</si>
  <si>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</si>
  <si>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</si>
  <si>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</si>
  <si>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</si>
  <si>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</si>
  <si>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</si>
  <si>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</si>
  <si>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</si>
  <si>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</si>
  <si>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</si>
  <si>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</si>
  <si>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</si>
  <si>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</si>
  <si>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</si>
  <si>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</si>
  <si>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</si>
  <si>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</si>
  <si>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</si>
  <si>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</si>
  <si>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</si>
  <si>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</si>
  <si>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</si>
  <si>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</si>
  <si>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</si>
  <si>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</si>
  <si>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</si>
  <si>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</si>
  <si>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</si>
  <si>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</si>
  <si>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</si>
  <si>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</si>
  <si>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</si>
  <si>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</si>
  <si>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</si>
  <si>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</si>
  <si>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</si>
  <si>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</si>
  <si>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</si>
  <si>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</si>
  <si>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</si>
  <si>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</si>
  <si>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</si>
  <si>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</si>
  <si>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</si>
  <si>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</si>
  <si>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</si>
  <si>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</si>
  <si>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</si>
  <si>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</si>
  <si>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</si>
  <si>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</si>
  <si>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</si>
  <si>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</si>
  <si>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</si>
  <si>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</si>
  <si>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</si>
  <si>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</si>
  <si>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</si>
  <si>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</si>
  <si>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</si>
  <si>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</si>
  <si>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</si>
  <si>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</si>
  <si>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</si>
  <si>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</si>
  <si>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</si>
  <si>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</si>
  <si>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</si>
  <si>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</si>
  <si>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</si>
  <si>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</si>
  <si>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</si>
  <si>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</si>
  <si>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</si>
  <si>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</si>
  <si>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</si>
  <si>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</si>
  <si>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</si>
  <si>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</si>
  <si>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</si>
  <si>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</si>
  <si>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</si>
  <si>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</si>
  <si>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</si>
  <si>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</si>
  <si>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</si>
  <si>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</si>
  <si>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</si>
  <si>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</si>
  <si>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</si>
  <si>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</si>
  <si>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</si>
  <si>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</si>
  <si>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</si>
  <si>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</si>
  <si>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</si>
  <si>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</si>
  <si>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</si>
  <si>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</si>
  <si>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</si>
  <si>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</si>
  <si>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</si>
  <si>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</si>
  <si>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</si>
  <si>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</si>
  <si>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</si>
  <si>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</si>
  <si>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</si>
  <si>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</si>
  <si>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</si>
  <si>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</si>
  <si>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</si>
  <si>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</si>
  <si>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</si>
  <si>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</si>
  <si>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</si>
  <si>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</si>
  <si>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</si>
  <si>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</si>
  <si>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</si>
  <si>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</si>
  <si>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</si>
  <si>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</si>
  <si>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</si>
  <si>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</si>
  <si>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</si>
  <si>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</si>
  <si>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</si>
  <si>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</si>
  <si>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</si>
  <si>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</si>
  <si>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</si>
  <si>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</si>
  <si>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</si>
  <si>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</si>
  <si>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</si>
  <si>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</si>
  <si>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</si>
  <si>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</si>
  <si>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</si>
  <si>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</si>
  <si>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</si>
  <si>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</si>
  <si>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</si>
  <si>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</si>
  <si>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</si>
  <si>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</si>
  <si>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</si>
  <si>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</si>
  <si>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</si>
  <si>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</si>
  <si>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</si>
  <si>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</si>
  <si>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</si>
  <si>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</si>
  <si>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</si>
  <si>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</si>
  <si>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</si>
  <si>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</si>
  <si>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</si>
  <si>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</si>
  <si>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</si>
  <si>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</si>
  <si>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</si>
  <si>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</si>
  <si>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</si>
  <si>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</si>
  <si>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</si>
  <si>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</si>
  <si>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</si>
  <si>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</si>
  <si>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</si>
  <si>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</si>
  <si>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</si>
  <si>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</si>
  <si>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</si>
  <si>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</si>
  <si>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</si>
  <si>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</si>
  <si>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</si>
  <si>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</si>
  <si>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</si>
  <si>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</si>
  <si>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</si>
  <si>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</si>
  <si>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</si>
  <si>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</si>
  <si>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</si>
  <si>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</si>
  <si>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</si>
  <si>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</si>
  <si>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</si>
  <si>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</si>
  <si>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</si>
  <si>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</si>
  <si>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</si>
  <si>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</si>
  <si>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</si>
  <si>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</si>
  <si>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</si>
  <si>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</si>
  <si>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</si>
  <si>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</si>
  <si>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</si>
  <si>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</si>
  <si>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</si>
  <si>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</si>
  <si>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</si>
  <si>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</si>
  <si>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</si>
  <si>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</si>
  <si>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</si>
  <si>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</si>
  <si>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</si>
  <si>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</si>
  <si>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</si>
  <si>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</si>
  <si>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</si>
  <si>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</si>
  <si>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</si>
  <si>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</si>
  <si>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</si>
  <si>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</si>
  <si>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</si>
  <si>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</si>
  <si>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</si>
  <si>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</si>
  <si>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</si>
  <si>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</si>
  <si>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</si>
  <si>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</si>
  <si>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</si>
  <si>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</si>
  <si>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</si>
  <si>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</si>
  <si>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</si>
  <si>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</si>
  <si>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</si>
  <si>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</si>
  <si>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</si>
  <si>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</si>
  <si>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</si>
  <si>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</si>
  <si>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</si>
  <si>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</si>
  <si>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</si>
  <si>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</si>
  <si>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</si>
  <si>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</si>
  <si>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</si>
  <si>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</si>
  <si>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</si>
  <si>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</si>
  <si>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</si>
  <si>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</si>
  <si>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</si>
  <si>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</si>
  <si>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</si>
  <si>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</si>
  <si>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</si>
  <si>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</si>
  <si>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</si>
  <si>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</si>
  <si>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</si>
  <si>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</si>
  <si>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</si>
  <si>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</si>
  <si>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</si>
  <si>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</si>
  <si>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</si>
  <si>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</si>
  <si>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</si>
  <si>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</si>
  <si>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</si>
  <si>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</si>
  <si>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</si>
  <si>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</si>
  <si>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</si>
  <si>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</si>
  <si>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</si>
  <si>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</si>
  <si>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</si>
  <si>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</si>
  <si>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</si>
  <si>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</si>
  <si>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</si>
  <si>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</si>
  <si>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</si>
  <si>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</si>
  <si>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</si>
  <si>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</si>
  <si>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</si>
  <si>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</si>
  <si>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</si>
  <si>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</si>
  <si>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</si>
  <si>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</si>
  <si>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</si>
  <si>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</si>
  <si>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</si>
  <si>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</si>
  <si>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</si>
  <si>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</si>
  <si>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</si>
  <si>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</si>
  <si>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</si>
  <si>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</si>
  <si>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</si>
  <si>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</si>
  <si>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</si>
  <si>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</si>
  <si>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</si>
  <si>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</si>
  <si>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</si>
  <si>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</si>
  <si>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</si>
  <si>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</si>
  <si>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</si>
  <si>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</si>
  <si>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</si>
  <si>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</si>
  <si>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</si>
  <si>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</si>
  <si>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</si>
  <si>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</si>
  <si>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</si>
  <si>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</si>
  <si>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</si>
  <si>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</si>
  <si>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</si>
  <si>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</si>
  <si>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</si>
  <si>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</si>
  <si>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</si>
  <si>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</si>
  <si>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</si>
  <si>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</si>
  <si>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</si>
  <si>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</si>
  <si>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</si>
  <si>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</si>
  <si>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</si>
  <si>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</si>
  <si>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</si>
  <si>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</si>
  <si>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</si>
  <si>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</si>
  <si>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</si>
  <si>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</si>
  <si>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</si>
  <si>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</si>
  <si>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</si>
  <si>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</si>
  <si>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</si>
  <si>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</si>
  <si>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</si>
  <si>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</si>
  <si>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</si>
  <si>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</si>
  <si>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</si>
  <si>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</si>
  <si>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</si>
  <si>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</si>
  <si>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</si>
  <si>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</si>
  <si>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</si>
  <si>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</si>
  <si>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</si>
  <si>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</si>
  <si>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</si>
  <si>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</si>
  <si>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</si>
  <si>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</si>
  <si>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</si>
  <si>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</si>
  <si>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</si>
  <si>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</si>
  <si>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</si>
  <si>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</si>
  <si>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</si>
  <si>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</si>
  <si>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</si>
  <si>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</si>
  <si>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</si>
  <si>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</si>
  <si>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</si>
  <si>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</si>
  <si>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</si>
  <si>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</si>
  <si>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</si>
  <si>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</si>
  <si>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</si>
  <si>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</si>
  <si>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</si>
  <si>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</si>
  <si>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</si>
  <si>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</si>
  <si>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</si>
  <si>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</si>
  <si>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</si>
  <si>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</si>
  <si>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</si>
  <si>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</si>
  <si>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</si>
  <si>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</si>
  <si>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</si>
  <si>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</si>
  <si>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</si>
  <si>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</si>
  <si>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</si>
  <si>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</si>
  <si>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</si>
  <si>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</si>
  <si>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</si>
  <si>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</si>
  <si>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</si>
  <si>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</si>
  <si>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</si>
  <si>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</si>
  <si>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</si>
  <si>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</si>
  <si>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</si>
  <si>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</si>
  <si>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</si>
  <si>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</si>
  <si>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</si>
  <si>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</si>
  <si>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</si>
  <si>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</si>
  <si>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</si>
  <si>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</si>
  <si>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</si>
  <si>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</si>
  <si>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</si>
  <si>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</si>
  <si>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</si>
  <si>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</si>
  <si>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</si>
  <si>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</si>
  <si>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</si>
  <si>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</si>
  <si>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</si>
  <si>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</si>
  <si>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</si>
  <si>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</si>
  <si>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</si>
  <si>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</si>
  <si>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</si>
  <si>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</si>
  <si>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</si>
  <si>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</si>
  <si>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</si>
  <si>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</si>
  <si>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</si>
  <si>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</si>
  <si>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</si>
  <si>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</si>
  <si>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</si>
  <si>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</si>
  <si>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</si>
  <si>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</si>
  <si>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</si>
  <si>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</si>
  <si>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</si>
  <si>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</si>
  <si>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</si>
  <si>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</si>
  <si>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</si>
  <si>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</si>
  <si>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</si>
  <si>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</si>
  <si>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</si>
  <si>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</si>
  <si>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</si>
  <si>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</si>
  <si>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</si>
  <si>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</si>
  <si>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</si>
  <si>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</si>
  <si>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</si>
  <si>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</si>
  <si>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</si>
  <si>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</si>
  <si>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</si>
  <si>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</si>
  <si>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</si>
  <si>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</si>
  <si>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</si>
  <si>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</si>
  <si>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</si>
  <si>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</si>
  <si>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</si>
  <si>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</si>
  <si>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</si>
  <si>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</si>
  <si>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</si>
  <si>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</si>
  <si>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</si>
  <si>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</si>
  <si>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</si>
  <si>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</si>
  <si>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</si>
  <si>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</si>
  <si>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</si>
  <si>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</si>
  <si>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</si>
  <si>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</si>
  <si>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</si>
  <si>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</si>
  <si>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</si>
  <si>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</si>
  <si>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</si>
  <si>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</si>
  <si>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</si>
  <si>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</si>
  <si>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</si>
  <si>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</si>
  <si>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</si>
  <si>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</si>
  <si>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</si>
  <si>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</si>
  <si>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</si>
  <si>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</si>
  <si>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</si>
  <si>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</si>
  <si>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</si>
  <si>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</si>
  <si>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</si>
  <si>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</si>
  <si>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</si>
  <si>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</si>
  <si>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</si>
  <si>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</si>
  <si>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</si>
  <si>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</si>
  <si>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</si>
  <si>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</si>
  <si>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</si>
  <si>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</si>
  <si>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</si>
  <si>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</si>
  <si>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</si>
  <si>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</si>
  <si>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</si>
  <si>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</si>
  <si>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</si>
  <si>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</si>
  <si>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</si>
  <si>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</si>
  <si>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</si>
  <si>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</si>
  <si>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</si>
  <si>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</si>
  <si>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</si>
  <si>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</si>
  <si>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</si>
  <si>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</si>
  <si>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</si>
  <si>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</si>
  <si>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</si>
  <si>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</si>
  <si>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</si>
  <si>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</si>
  <si>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</si>
  <si>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</si>
  <si>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</si>
  <si>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</si>
  <si>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</si>
  <si>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</si>
  <si>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</si>
  <si>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</si>
  <si>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</si>
  <si>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</si>
  <si>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</si>
  <si>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</si>
  <si>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</si>
  <si>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</si>
  <si>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</si>
  <si>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</si>
  <si>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</si>
  <si>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</si>
  <si>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</si>
  <si>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</si>
  <si>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</si>
  <si>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</si>
  <si>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</si>
  <si>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</si>
  <si>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</si>
  <si>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</si>
  <si>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</si>
  <si>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</si>
  <si>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</si>
  <si>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</si>
  <si>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</si>
  <si>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</si>
  <si>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</si>
  <si>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</si>
  <si>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</si>
  <si>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</si>
  <si>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</si>
  <si>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</si>
  <si>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</si>
  <si>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</si>
  <si>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</si>
  <si>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</si>
  <si>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</si>
  <si>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</si>
  <si>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</si>
  <si>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</si>
  <si>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</si>
  <si>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</si>
  <si>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</si>
  <si>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</si>
  <si>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</si>
  <si>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</si>
  <si>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</si>
  <si>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</si>
  <si>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</si>
  <si>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</si>
  <si>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</si>
  <si>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</si>
  <si>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</si>
  <si>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</si>
  <si>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</si>
  <si>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</si>
  <si>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</si>
  <si>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</si>
  <si>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</si>
  <si>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</si>
  <si>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</si>
  <si>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</si>
  <si>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</si>
  <si>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</si>
  <si>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</si>
  <si>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</si>
  <si>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</si>
  <si>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</si>
  <si>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</si>
  <si>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</si>
  <si>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</si>
  <si>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</si>
  <si>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</si>
  <si>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</si>
  <si>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</si>
  <si>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</si>
  <si>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</si>
  <si>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</si>
  <si>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</si>
  <si>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</si>
  <si>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</si>
  <si>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</si>
  <si>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</si>
  <si>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</si>
  <si>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</si>
  <si>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</si>
  <si>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</si>
  <si>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</si>
  <si>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</si>
  <si>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</si>
  <si>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</si>
  <si>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</si>
  <si>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</si>
  <si>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</si>
  <si>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</si>
  <si>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</si>
  <si>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</si>
  <si>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</si>
  <si>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</si>
  <si>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</si>
  <si>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</si>
  <si>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</si>
  <si>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</si>
  <si>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</si>
  <si>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</si>
  <si>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</si>
  <si>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</si>
  <si>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</si>
  <si>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</si>
  <si>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</si>
  <si>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</si>
  <si>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</si>
  <si>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</si>
  <si>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</si>
  <si>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</si>
  <si>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</si>
  <si>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</si>
  <si>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</si>
  <si>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</si>
  <si>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</si>
  <si>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</si>
  <si>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</si>
  <si>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</si>
  <si>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</si>
  <si>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</si>
  <si>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</si>
  <si>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</si>
  <si>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</si>
  <si>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</si>
  <si>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</si>
  <si>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</si>
  <si>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</si>
  <si>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</si>
  <si>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</si>
  <si>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</si>
  <si>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</si>
  <si>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</si>
  <si>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</si>
  <si>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</si>
  <si>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</si>
  <si>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</si>
  <si>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</si>
  <si>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</si>
  <si>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</si>
  <si>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</si>
  <si>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</si>
  <si>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</si>
  <si>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</si>
  <si>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</si>
  <si>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</si>
  <si>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</si>
  <si>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</si>
  <si>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</si>
  <si>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</si>
  <si>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</si>
  <si>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</si>
  <si>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</si>
  <si>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</si>
  <si>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</si>
  <si>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</si>
  <si>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</si>
  <si>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</si>
  <si>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</si>
  <si>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</si>
  <si>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</si>
  <si>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</si>
  <si>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</si>
  <si>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</si>
  <si>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</si>
  <si>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</si>
  <si>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</si>
  <si>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</si>
  <si>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</si>
  <si>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</si>
  <si>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</si>
  <si>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</si>
  <si>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</si>
  <si>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</si>
  <si>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</si>
  <si>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</si>
  <si>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</si>
  <si>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</si>
  <si>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</si>
  <si>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</si>
  <si>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</si>
  <si>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</si>
  <si>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</si>
  <si>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</si>
  <si>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</si>
  <si>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</si>
  <si>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</si>
  <si>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</si>
  <si>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</si>
  <si>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</si>
  <si>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</si>
  <si>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</si>
  <si>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</si>
  <si>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</si>
  <si>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</si>
  <si>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</si>
  <si>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</si>
  <si>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</si>
  <si>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</si>
  <si>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</si>
  <si>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</si>
  <si>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</si>
  <si>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</si>
  <si>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</si>
  <si>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</si>
  <si>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</si>
  <si>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</si>
  <si>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</si>
  <si>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</si>
  <si>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</si>
  <si>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</si>
  <si>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</si>
  <si>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</si>
  <si>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</si>
  <si>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</si>
  <si>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</si>
  <si>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</si>
  <si>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</si>
  <si>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</si>
  <si>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</si>
  <si>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</si>
  <si>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</si>
  <si>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</si>
  <si>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</si>
  <si>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</si>
  <si>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</si>
  <si>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</si>
  <si>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</si>
  <si>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</si>
  <si>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</si>
  <si>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</si>
  <si>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</si>
  <si>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</si>
  <si>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</si>
  <si>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</si>
  <si>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</si>
  <si>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</si>
  <si>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</si>
  <si>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</si>
  <si>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</si>
  <si>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</si>
  <si>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</si>
  <si>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</si>
  <si>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</si>
  <si>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</si>
  <si>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</si>
  <si>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</si>
  <si>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</si>
  <si>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</si>
  <si>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</si>
  <si>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</si>
  <si>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</si>
  <si>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</si>
  <si>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</si>
  <si>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</si>
  <si>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</si>
  <si>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</si>
  <si>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</si>
  <si>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</si>
  <si>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</si>
  <si>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</si>
  <si>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</si>
  <si>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</si>
  <si>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</si>
  <si>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</si>
  <si>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</si>
  <si>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</si>
  <si>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</si>
  <si>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</si>
  <si>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</si>
  <si>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</si>
  <si>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</si>
  <si>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</si>
  <si>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</si>
  <si>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</si>
  <si>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</si>
  <si>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</si>
  <si>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</si>
  <si>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</si>
  <si>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</si>
  <si>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</si>
  <si>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</si>
  <si>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</si>
  <si>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</si>
  <si>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</si>
  <si>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</si>
  <si>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</si>
  <si>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</si>
  <si>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</si>
  <si>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</si>
  <si>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</si>
  <si>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</si>
  <si>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</si>
  <si>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</si>
  <si>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</si>
  <si>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</si>
  <si>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</si>
  <si>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</si>
  <si>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</si>
  <si>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</si>
  <si>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</si>
  <si>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</si>
  <si>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</si>
  <si>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</si>
  <si>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</si>
  <si>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</si>
  <si>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</si>
  <si>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</si>
  <si>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</si>
  <si>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</si>
  <si>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</si>
  <si>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</si>
  <si>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</si>
  <si>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</si>
  <si>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</si>
  <si>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</si>
  <si>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</si>
  <si>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</si>
  <si>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</si>
  <si>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</si>
  <si>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</si>
  <si>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</si>
  <si>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</si>
  <si>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</si>
  <si>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</si>
  <si>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</si>
  <si>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</si>
  <si>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</si>
  <si>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</si>
  <si>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</si>
  <si>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</si>
  <si>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</si>
  <si>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</si>
  <si>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</si>
  <si>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</si>
  <si>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</si>
  <si>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</si>
  <si>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</si>
  <si>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</si>
  <si>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</si>
  <si>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</si>
  <si>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</si>
  <si>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</si>
  <si>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</si>
  <si>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</si>
  <si>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</si>
  <si>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</si>
  <si>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</si>
  <si>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</si>
  <si>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</si>
  <si>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</si>
  <si>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</si>
  <si>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</si>
  <si>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</si>
  <si>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</si>
  <si>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</si>
  <si>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</si>
  <si>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</si>
  <si>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</si>
  <si>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</si>
  <si>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</si>
  <si>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</si>
  <si>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</si>
  <si>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</si>
  <si>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</si>
  <si>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</si>
  <si>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</si>
  <si>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</si>
  <si>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</si>
  <si>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</si>
  <si>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</si>
  <si>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</si>
  <si>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</si>
  <si>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</si>
  <si>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</si>
  <si>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</si>
  <si>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</si>
  <si>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</si>
  <si>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</si>
  <si>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</si>
  <si>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</si>
  <si>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</si>
  <si>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</si>
  <si>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</si>
  <si>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</si>
  <si>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</si>
  <si>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</si>
  <si>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</si>
  <si>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</si>
  <si>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</si>
  <si>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</si>
  <si>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</si>
  <si>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</si>
  <si>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</si>
  <si>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</si>
  <si>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</si>
  <si>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</si>
  <si>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</si>
  <si>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</si>
  <si>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</si>
  <si>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</si>
  <si>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</si>
  <si>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</si>
  <si>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</si>
  <si>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</si>
  <si>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</si>
  <si>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</si>
  <si>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</si>
  <si>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</si>
  <si>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</si>
  <si>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</si>
  <si>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</si>
  <si>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</si>
  <si>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</si>
  <si>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</si>
  <si>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</si>
  <si>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</si>
  <si>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</si>
  <si>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</si>
  <si>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</si>
  <si>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</si>
  <si>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</si>
  <si>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</si>
  <si>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</si>
  <si>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</si>
  <si>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</si>
  <si>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</si>
  <si>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</si>
  <si>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</si>
  <si>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</si>
  <si>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</si>
  <si>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</si>
  <si>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</si>
  <si>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</si>
  <si>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</si>
  <si>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</si>
  <si>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</si>
  <si>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</si>
  <si>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</si>
  <si>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</si>
  <si>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</si>
  <si>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</si>
  <si>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</si>
  <si>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</si>
  <si>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</si>
  <si>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</si>
  <si>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</si>
  <si>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</si>
  <si>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</si>
  <si>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</si>
  <si>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</si>
  <si>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</si>
  <si>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</si>
  <si>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</si>
  <si>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</si>
  <si>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</si>
  <si>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</si>
  <si>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</si>
  <si>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</si>
  <si>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</si>
  <si>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</si>
  <si>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</si>
  <si>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</si>
  <si>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</si>
  <si>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</si>
  <si>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</si>
  <si>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</si>
  <si>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</si>
  <si>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</si>
  <si>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</si>
  <si>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</si>
  <si>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</si>
  <si>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</si>
  <si>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</si>
  <si>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</si>
  <si>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</si>
  <si>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</si>
  <si>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</si>
  <si>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</si>
  <si>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</si>
  <si>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</si>
  <si>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</si>
  <si>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</si>
  <si>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</si>
  <si>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</si>
  <si>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</si>
  <si>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</si>
  <si>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</si>
  <si>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</si>
  <si>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</si>
  <si>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</si>
  <si>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</si>
  <si>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</si>
  <si>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</si>
  <si>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</si>
  <si>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</si>
  <si>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</si>
  <si>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</si>
  <si>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</si>
  <si>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</si>
  <si>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</si>
  <si>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</si>
  <si>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</si>
  <si>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</si>
  <si>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</si>
  <si>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</si>
  <si>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</si>
  <si>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</si>
  <si>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</si>
  <si>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</si>
  <si>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</si>
  <si>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</si>
  <si>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</si>
  <si>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</si>
  <si>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</si>
  <si>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</si>
  <si>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</si>
  <si>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</si>
  <si>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</si>
  <si>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</si>
  <si>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</si>
  <si>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</si>
  <si>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</si>
  <si>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</si>
  <si>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</si>
  <si>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</si>
  <si>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</si>
  <si>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</si>
  <si>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</si>
  <si>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</si>
  <si>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</si>
  <si>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</si>
  <si>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</si>
  <si>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</si>
  <si>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</si>
  <si>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</si>
  <si>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</si>
  <si>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</si>
  <si>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</si>
  <si>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</si>
  <si>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</si>
  <si>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</si>
  <si>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</si>
  <si>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</si>
  <si>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</si>
  <si>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</si>
  <si>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</si>
  <si>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</si>
  <si>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</si>
  <si>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</si>
  <si>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</si>
  <si>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</si>
  <si>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</si>
  <si>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</si>
  <si>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</si>
  <si>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</si>
  <si>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</si>
  <si>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</si>
  <si>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</si>
  <si>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</si>
  <si>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</si>
  <si>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</si>
  <si>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</si>
  <si>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</si>
  <si>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</si>
  <si>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</si>
  <si>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</si>
  <si>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</si>
  <si>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</si>
  <si>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</si>
  <si>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</si>
  <si>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</si>
  <si>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</si>
  <si>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</si>
  <si>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</si>
  <si>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</si>
  <si>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</si>
  <si>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</si>
  <si>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</si>
  <si>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</si>
  <si>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</si>
  <si>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</si>
  <si>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</si>
  <si>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</si>
  <si>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</si>
  <si>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</si>
  <si>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</si>
  <si>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</si>
  <si>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</si>
  <si>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</si>
  <si>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</si>
  <si>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</si>
  <si>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</si>
  <si>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</si>
  <si>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</si>
  <si>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</si>
  <si>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</si>
  <si>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</si>
  <si>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</si>
  <si>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</si>
  <si>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</si>
  <si>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</si>
  <si>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</si>
  <si>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</si>
  <si>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</si>
  <si>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</si>
  <si>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</si>
  <si>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</si>
  <si>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</si>
  <si>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</si>
  <si>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</si>
  <si>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</si>
  <si>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</si>
  <si>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</si>
  <si>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</si>
  <si>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</si>
  <si>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</si>
  <si>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</si>
  <si>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</si>
  <si>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</si>
  <si>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</si>
  <si>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</si>
  <si>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</si>
  <si>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</si>
  <si>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</si>
  <si>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</si>
  <si>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</si>
  <si>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</si>
  <si>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</si>
  <si>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</si>
  <si>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</si>
  <si>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</si>
  <si>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</si>
  <si>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</si>
  <si>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</si>
  <si>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</si>
  <si>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</si>
  <si>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</si>
  <si>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</si>
  <si>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</si>
  <si>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</si>
  <si>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</si>
  <si>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</si>
  <si>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</si>
  <si>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</si>
  <si>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</si>
  <si>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</si>
  <si>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</si>
  <si>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</si>
  <si>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</si>
  <si>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</si>
  <si>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</si>
  <si>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</si>
  <si>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</si>
  <si>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</si>
  <si>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</si>
  <si>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</si>
  <si>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</si>
  <si>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</si>
  <si>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</si>
  <si>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</si>
  <si>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</si>
  <si>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</si>
  <si>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</si>
  <si>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</si>
  <si>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</si>
  <si>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</si>
  <si>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</si>
  <si>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</si>
  <si>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</si>
  <si>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</si>
  <si>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</si>
  <si>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</si>
  <si>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</si>
  <si>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</si>
  <si>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</si>
  <si>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</si>
  <si>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</si>
  <si>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</si>
  <si>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</si>
  <si>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</si>
  <si>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</si>
  <si>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</si>
  <si>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</si>
  <si>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</si>
  <si>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</si>
  <si>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</si>
  <si>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</si>
  <si>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</si>
  <si>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</si>
  <si>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</si>
  <si>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</si>
  <si>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</si>
  <si>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</si>
  <si>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</si>
  <si>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</si>
  <si>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</si>
  <si>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</si>
  <si>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</si>
  <si>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</si>
  <si>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</si>
  <si>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</si>
  <si>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</si>
  <si>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</si>
  <si>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</si>
  <si>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</si>
  <si>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</si>
  <si>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</si>
  <si>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</si>
  <si>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</si>
  <si>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</si>
  <si>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</si>
  <si>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</si>
  <si>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</si>
  <si>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</si>
  <si>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</si>
  <si>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</si>
  <si>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</si>
  <si>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</si>
  <si>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</si>
  <si>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</si>
  <si>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</si>
  <si>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</si>
  <si>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</si>
  <si>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</si>
  <si>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</si>
  <si>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</si>
  <si>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</si>
  <si>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</si>
  <si>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</si>
  <si>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</si>
  <si>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</si>
  <si>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</si>
  <si>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</si>
  <si>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</si>
  <si>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</si>
  <si>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</si>
  <si>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</si>
  <si>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</si>
  <si>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</si>
  <si>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</si>
  <si>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</si>
  <si>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</si>
  <si>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</si>
  <si>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</si>
  <si>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</si>
  <si>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</si>
  <si>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</si>
  <si>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</si>
  <si>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</si>
  <si>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</si>
  <si>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</si>
  <si>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</si>
  <si>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</si>
  <si>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</si>
  <si>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</si>
  <si>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</si>
  <si>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</si>
  <si>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</si>
  <si>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</si>
  <si>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</si>
  <si>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</si>
  <si>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</si>
  <si>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</si>
  <si>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</si>
  <si>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</si>
  <si>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</si>
  <si>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</si>
  <si>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</si>
  <si>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</si>
  <si>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</si>
  <si>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</si>
  <si>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</si>
  <si>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</si>
  <si>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</si>
  <si>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</si>
  <si>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</si>
  <si>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</si>
  <si>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</si>
  <si>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</si>
  <si>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</si>
  <si>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</si>
  <si>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</si>
  <si>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</si>
  <si>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</si>
  <si>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</si>
  <si>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</si>
  <si>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</si>
  <si>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</si>
  <si>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</si>
  <si>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</si>
  <si>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</si>
  <si>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</si>
  <si>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</si>
  <si>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</si>
  <si>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</si>
  <si>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</si>
  <si>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</si>
  <si>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</si>
  <si>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</si>
  <si>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</si>
  <si>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</si>
  <si>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</si>
  <si>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</si>
  <si>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</si>
  <si>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</si>
  <si>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</si>
  <si>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</si>
  <si>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</si>
  <si>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</si>
  <si>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</si>
  <si>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</si>
  <si>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</si>
  <si>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</si>
  <si>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</si>
  <si>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</si>
  <si>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</si>
  <si>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</si>
  <si>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</si>
  <si>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</si>
  <si>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</si>
  <si>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</si>
  <si>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</si>
  <si>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</si>
  <si>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</si>
  <si>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</si>
  <si>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</si>
  <si>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</si>
  <si>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</si>
  <si>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</si>
  <si>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</si>
  <si>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</si>
  <si>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</si>
  <si>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</si>
  <si>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</si>
  <si>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</si>
  <si>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</si>
  <si>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</si>
  <si>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</si>
  <si>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</si>
  <si>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</si>
  <si>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</si>
  <si>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</si>
  <si>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</si>
  <si>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</si>
  <si>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</si>
  <si>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</si>
  <si>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</si>
  <si>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</si>
  <si>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</si>
  <si>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</si>
  <si>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</si>
  <si>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</si>
  <si>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</si>
  <si>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</si>
  <si>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</si>
  <si>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</si>
  <si>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</si>
  <si>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</si>
  <si>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</si>
  <si>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</si>
  <si>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</si>
  <si>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</si>
  <si>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</si>
  <si>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</si>
  <si>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</si>
  <si>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</si>
  <si>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</si>
  <si>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</si>
  <si>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</si>
  <si>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</si>
  <si>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</si>
  <si>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</si>
  <si>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</si>
  <si>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</si>
  <si>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</si>
  <si>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</si>
  <si>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</si>
  <si>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</si>
  <si>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</si>
  <si>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</si>
  <si>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</si>
  <si>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</si>
  <si>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</si>
  <si>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</si>
  <si>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</si>
  <si>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</si>
  <si>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</si>
  <si>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</si>
  <si>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</si>
  <si>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</si>
  <si>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</si>
  <si>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</si>
  <si>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</si>
  <si>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</si>
  <si>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</si>
  <si>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</si>
  <si>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</si>
  <si>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</si>
  <si>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</si>
  <si>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</si>
  <si>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</si>
  <si>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</si>
  <si>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</si>
  <si>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</si>
  <si>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</si>
  <si>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</si>
  <si>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</si>
  <si>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</si>
  <si>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</si>
  <si>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</si>
  <si>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</si>
  <si>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</si>
  <si>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</si>
  <si>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</si>
  <si>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</si>
  <si>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</si>
  <si>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</si>
  <si>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</si>
  <si>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</si>
  <si>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</si>
  <si>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</si>
  <si>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</si>
  <si>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</si>
  <si>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</si>
  <si>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</si>
  <si>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</si>
  <si>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</si>
  <si>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</si>
  <si>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</si>
  <si>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</si>
  <si>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</si>
  <si>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</si>
  <si>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</si>
  <si>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</si>
  <si>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</si>
  <si>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</si>
  <si>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</si>
  <si>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</si>
  <si>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</si>
  <si>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</si>
  <si>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</si>
  <si>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</si>
  <si>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</si>
  <si>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</si>
  <si>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</si>
  <si>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</si>
  <si>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</si>
  <si>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</si>
  <si>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</si>
  <si>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</si>
  <si>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</si>
  <si>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</si>
  <si>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</si>
  <si>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</si>
  <si>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</si>
  <si>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</si>
  <si>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</si>
  <si>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</si>
  <si>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</si>
  <si>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</si>
  <si>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</si>
  <si>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</si>
  <si>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</si>
  <si>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</si>
  <si>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</si>
  <si>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</si>
  <si>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</si>
  <si>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</si>
  <si>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</si>
  <si>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</si>
  <si>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</si>
  <si>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</si>
  <si>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</si>
  <si>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</si>
  <si>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</si>
  <si>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</si>
  <si>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</si>
  <si>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</si>
  <si>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</si>
  <si>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</si>
  <si>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</si>
  <si>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</si>
  <si>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</si>
  <si>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</si>
  <si>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</si>
  <si>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</si>
  <si>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</si>
  <si>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</si>
  <si>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</si>
  <si>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</si>
  <si>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</si>
  <si>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</si>
  <si>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</si>
  <si>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</si>
  <si>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</si>
  <si>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</si>
  <si>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</si>
  <si>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</si>
  <si>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</si>
  <si>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</si>
  <si>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</si>
  <si>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</si>
  <si>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</si>
  <si>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</si>
  <si>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</si>
  <si>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</si>
  <si>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</si>
  <si>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</si>
  <si>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</si>
  <si>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</si>
  <si>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</si>
  <si>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</si>
  <si>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</si>
  <si>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</si>
  <si>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</si>
  <si>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</si>
  <si>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</si>
  <si>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</si>
  <si>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</si>
  <si>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</si>
  <si>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</si>
  <si>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</si>
  <si>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</si>
  <si>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</si>
  <si>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</si>
  <si>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</si>
  <si>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</si>
  <si>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</si>
  <si>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</si>
  <si>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</si>
  <si>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</si>
  <si>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</si>
  <si>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</si>
  <si>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</si>
  <si>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</si>
  <si>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</si>
  <si>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</si>
  <si>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</si>
  <si>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</si>
  <si>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</si>
  <si>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</si>
  <si>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</si>
  <si>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</si>
  <si>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</si>
  <si>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</si>
  <si>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</si>
  <si>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</si>
  <si>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</si>
  <si>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</si>
  <si>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</si>
  <si>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</si>
  <si>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</si>
  <si>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</si>
  <si>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</si>
  <si>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</si>
  <si>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</si>
  <si>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</si>
  <si>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</si>
  <si>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</si>
  <si>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</si>
  <si>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</si>
  <si>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</si>
  <si>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</si>
  <si>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</si>
  <si>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</si>
  <si>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</si>
  <si>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</si>
  <si>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</si>
  <si>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</si>
  <si>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</si>
  <si>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</si>
  <si>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</si>
  <si>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</si>
  <si>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</si>
  <si>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</si>
  <si>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</si>
  <si>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</si>
  <si>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</si>
  <si>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</si>
  <si>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</si>
  <si>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</si>
  <si>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</si>
  <si>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</si>
  <si>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</si>
  <si>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</si>
  <si>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</si>
  <si>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</si>
  <si>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</si>
  <si>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</si>
  <si>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</si>
  <si>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</si>
  <si>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</si>
  <si>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</si>
  <si>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</si>
  <si>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</si>
  <si>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</si>
  <si>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</si>
  <si>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</si>
  <si>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</si>
  <si>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</si>
  <si>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</si>
  <si>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</si>
  <si>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</si>
  <si>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</si>
  <si>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</si>
  <si>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</si>
  <si>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</si>
  <si>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</si>
  <si>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</si>
  <si>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</si>
  <si>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</si>
  <si>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</si>
  <si>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</si>
  <si>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</si>
  <si>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</si>
  <si>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</si>
  <si>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</si>
  <si>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</si>
  <si>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</si>
  <si>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</si>
  <si>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</si>
  <si>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</si>
  <si>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</si>
  <si>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</si>
  <si>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</si>
  <si>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</si>
  <si>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</si>
  <si>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</si>
  <si>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</si>
  <si>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</si>
  <si>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</si>
  <si>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</si>
  <si>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</si>
  <si>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</si>
  <si>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</si>
  <si>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</si>
  <si>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</si>
  <si>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</si>
  <si>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</si>
  <si>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</si>
  <si>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</si>
  <si>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</si>
  <si>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</si>
  <si>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</si>
  <si>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</si>
  <si>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</si>
  <si>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</si>
  <si>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</si>
  <si>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</si>
  <si>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</si>
  <si>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</si>
  <si>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</si>
  <si>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</si>
  <si>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</si>
  <si>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</si>
  <si>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</si>
  <si>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</si>
  <si>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</si>
  <si>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</si>
  <si>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</si>
  <si>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</si>
  <si>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</si>
  <si>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</si>
  <si>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</si>
  <si>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</si>
  <si>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</si>
  <si>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</si>
  <si>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</si>
  <si>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</si>
  <si>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</si>
  <si>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</si>
  <si>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</si>
  <si>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</si>
  <si>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</si>
  <si>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</si>
  <si>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</si>
  <si>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</si>
  <si>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</si>
  <si>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</si>
  <si>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</si>
  <si>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</si>
  <si>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</si>
  <si>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</si>
  <si>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</si>
  <si>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</si>
  <si>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</si>
  <si>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</si>
  <si>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</si>
  <si>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</si>
  <si>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</si>
  <si>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</si>
  <si>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</si>
  <si>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</si>
  <si>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</si>
  <si>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</si>
  <si>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</si>
  <si>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</si>
  <si>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</si>
  <si>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</si>
  <si>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</si>
  <si>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</si>
  <si>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</si>
  <si>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</si>
  <si>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</si>
  <si>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</si>
  <si>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</si>
  <si>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</si>
  <si>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</si>
  <si>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</si>
  <si>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</si>
  <si>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</si>
  <si>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</si>
  <si>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</si>
  <si>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</si>
  <si>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</si>
  <si>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</si>
  <si>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</si>
  <si>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</si>
  <si>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</si>
  <si>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</si>
  <si>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</si>
  <si>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</si>
  <si>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</si>
  <si>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</si>
  <si>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</si>
  <si>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</si>
  <si>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</si>
  <si>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</si>
  <si>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</si>
  <si>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</si>
  <si>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</si>
  <si>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</si>
  <si>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</si>
  <si>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</si>
  <si>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</si>
  <si>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</si>
  <si>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</si>
  <si>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</si>
  <si>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</si>
  <si>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</si>
  <si>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</si>
  <si>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</si>
  <si>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</si>
  <si>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</si>
  <si>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</si>
  <si>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</si>
  <si>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</si>
  <si>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</si>
  <si>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</si>
  <si>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</si>
  <si>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</si>
  <si>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</si>
  <si>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</si>
  <si>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</si>
  <si>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</si>
  <si>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</si>
  <si>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</si>
  <si>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</si>
  <si>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</si>
  <si>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</si>
  <si>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</si>
  <si>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</si>
  <si>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</si>
  <si>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</si>
  <si>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</si>
  <si>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</si>
  <si>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</si>
  <si>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</si>
  <si>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</si>
  <si>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</si>
  <si>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</si>
  <si>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</si>
  <si>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</si>
  <si>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</si>
  <si>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</si>
  <si>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</si>
  <si>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</si>
  <si>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</si>
  <si>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</si>
  <si>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</si>
  <si>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</si>
  <si>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</si>
  <si>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</si>
  <si>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</si>
  <si>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</si>
  <si>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</si>
  <si>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</si>
  <si>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</si>
  <si>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</si>
  <si>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</si>
  <si>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</si>
  <si>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</si>
  <si>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</si>
  <si>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</si>
  <si>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</si>
  <si>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</si>
  <si>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</si>
  <si>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</si>
  <si>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</si>
  <si>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</si>
  <si>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</si>
  <si>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</si>
  <si>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</si>
  <si>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</si>
  <si>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</si>
  <si>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</si>
  <si>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</si>
  <si>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</si>
  <si>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</si>
  <si>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</si>
  <si>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</si>
  <si>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</si>
  <si>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</si>
  <si>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</si>
  <si>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</si>
  <si>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</si>
  <si>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</si>
  <si>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</si>
  <si>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</si>
  <si>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</si>
  <si>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</si>
  <si>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</si>
  <si>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</si>
  <si>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</si>
  <si>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</si>
  <si>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</si>
  <si>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</si>
  <si>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</si>
  <si>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</si>
  <si>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</si>
  <si>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</si>
  <si>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</si>
  <si>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</si>
  <si>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</si>
  <si>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</si>
  <si>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</si>
  <si>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</si>
  <si>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</si>
  <si>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</si>
  <si>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</si>
  <si>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</si>
  <si>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</si>
  <si>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</si>
  <si>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</si>
  <si>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</si>
  <si>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</si>
  <si>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</si>
  <si>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</si>
  <si>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</si>
  <si>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</si>
  <si>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</si>
  <si>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</si>
  <si>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</si>
  <si>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</si>
  <si>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</si>
  <si>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</si>
  <si>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</si>
  <si>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</si>
  <si>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</si>
  <si>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</si>
  <si>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</si>
  <si>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</si>
  <si>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</si>
  <si>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</si>
  <si>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</si>
  <si>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</si>
  <si>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</si>
  <si>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</si>
  <si>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</si>
  <si>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</si>
  <si>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</si>
  <si>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</si>
  <si>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</si>
  <si>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</si>
  <si>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</si>
  <si>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</si>
  <si>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</si>
  <si>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</si>
  <si>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</si>
  <si>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</si>
  <si>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</si>
  <si>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</si>
  <si>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</si>
  <si>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</si>
  <si>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</si>
  <si>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</si>
  <si>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</si>
  <si>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</si>
  <si>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</si>
  <si>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</si>
  <si>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</si>
  <si>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</si>
  <si>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</si>
  <si>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</si>
  <si>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</si>
  <si>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</si>
  <si>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</si>
  <si>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</si>
  <si>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</si>
  <si>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</si>
  <si>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</si>
  <si>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</si>
  <si>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</si>
  <si>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</si>
  <si>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</si>
  <si>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</si>
  <si>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</si>
  <si>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</si>
  <si>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</si>
  <si>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</si>
  <si>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</si>
  <si>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</si>
  <si>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</si>
  <si>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</si>
  <si>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</si>
  <si>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</si>
  <si>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</si>
  <si>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</si>
  <si>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</si>
  <si>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</si>
  <si>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</si>
  <si>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</si>
  <si>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</si>
  <si>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</si>
  <si>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</si>
  <si>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</si>
  <si>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</si>
  <si>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</si>
  <si>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</si>
  <si>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</si>
  <si>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</si>
  <si>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</si>
  <si>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</si>
  <si>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</si>
  <si>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</si>
  <si>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</si>
  <si>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</si>
  <si>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</si>
  <si>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</si>
  <si>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</si>
  <si>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</si>
  <si>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</si>
  <si>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</si>
  <si>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</si>
  <si>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</si>
  <si>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</si>
  <si>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</si>
  <si>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</si>
  <si>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</si>
  <si>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</si>
  <si>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</si>
  <si>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</si>
  <si>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</si>
  <si>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</si>
  <si>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</si>
  <si>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</si>
  <si>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</si>
  <si>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</si>
  <si>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</si>
  <si>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</si>
  <si>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</si>
  <si>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</si>
  <si>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</si>
  <si>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</si>
  <si>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</si>
  <si>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</si>
  <si>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</si>
  <si>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</si>
  <si>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</si>
  <si>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</si>
  <si>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</si>
  <si>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</si>
  <si>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</si>
  <si>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</si>
  <si>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</si>
  <si>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</si>
  <si>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</si>
  <si>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</si>
  <si>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</si>
  <si>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</si>
  <si>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</si>
  <si>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</si>
  <si>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</si>
  <si>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</si>
  <si>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</si>
  <si>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</si>
  <si>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</si>
  <si>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</si>
  <si>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</si>
  <si>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</si>
  <si>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</si>
  <si>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</si>
  <si>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</si>
  <si>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</si>
  <si>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</si>
  <si>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</si>
  <si>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</si>
  <si>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</si>
  <si>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</si>
  <si>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</si>
  <si>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</si>
  <si>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</si>
  <si>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</si>
  <si>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</si>
  <si>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</si>
  <si>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</si>
  <si>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</si>
  <si>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</si>
  <si>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</si>
  <si>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</si>
  <si>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</si>
  <si>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</si>
  <si>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</si>
  <si>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</si>
  <si>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</si>
  <si>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</si>
  <si>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</si>
  <si>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</si>
  <si>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</si>
  <si>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</si>
  <si>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</si>
  <si>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</si>
  <si>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</si>
  <si>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</si>
  <si>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</si>
  <si>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</si>
  <si>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</si>
  <si>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</si>
  <si>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</si>
  <si>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</si>
  <si>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</si>
  <si>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</si>
  <si>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</si>
  <si>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</si>
  <si>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</si>
  <si>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</si>
  <si>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</si>
  <si>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</si>
  <si>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</si>
  <si>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</si>
  <si>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</si>
  <si>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</si>
  <si>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</si>
  <si>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</si>
  <si>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</si>
  <si>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</si>
  <si>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</si>
  <si>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</si>
  <si>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</si>
  <si>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</si>
  <si>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</si>
  <si>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</si>
  <si>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</si>
  <si>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</si>
  <si>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</si>
  <si>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</si>
  <si>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</si>
  <si>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</si>
  <si>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</si>
  <si>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</si>
  <si>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</si>
  <si>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</si>
  <si>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</si>
  <si>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</si>
  <si>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</si>
  <si>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</si>
  <si>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</si>
  <si>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</si>
  <si>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</si>
  <si>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</si>
  <si>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</si>
  <si>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</si>
  <si>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</si>
  <si>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</si>
  <si>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</si>
  <si>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</si>
  <si>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</si>
  <si>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</si>
  <si>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</si>
  <si>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</si>
  <si>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</si>
  <si>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</si>
  <si>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</si>
  <si>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</si>
  <si>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</si>
  <si>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</si>
  <si>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</si>
  <si>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</si>
  <si>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</si>
  <si>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</si>
  <si>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</si>
  <si>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</si>
  <si>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</si>
  <si>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</si>
  <si>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</si>
  <si>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</si>
  <si>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</si>
  <si>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</si>
  <si>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</si>
  <si>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</si>
  <si>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</si>
  <si>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</si>
  <si>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</si>
  <si>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</si>
  <si>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</si>
  <si>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</si>
  <si>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</si>
  <si>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</si>
  <si>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</si>
  <si>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</si>
  <si>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</si>
  <si>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</si>
  <si>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</si>
  <si>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</si>
  <si>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</si>
  <si>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</si>
  <si>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</si>
  <si>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</si>
  <si>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</si>
  <si>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</si>
  <si>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</si>
  <si>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</si>
  <si>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</si>
  <si>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</si>
  <si>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</si>
  <si>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</si>
  <si>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</si>
  <si>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</si>
  <si>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</si>
  <si>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</si>
  <si>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</si>
  <si>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</si>
  <si>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</si>
  <si>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</si>
  <si>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</si>
  <si>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</si>
  <si>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</si>
  <si>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</si>
  <si>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</si>
  <si>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</si>
  <si>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</si>
  <si>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</si>
  <si>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</si>
  <si>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</si>
  <si>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</si>
  <si>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</si>
  <si>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</si>
  <si>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</si>
  <si>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</si>
  <si>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</si>
  <si>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</si>
  <si>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</si>
  <si>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</si>
  <si>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</si>
  <si>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</si>
  <si>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</si>
  <si>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</si>
  <si>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</si>
  <si>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</si>
  <si>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</si>
  <si>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</si>
  <si>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</si>
  <si>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</si>
  <si>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</si>
  <si>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</si>
  <si>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</si>
  <si>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</si>
  <si>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</si>
  <si>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</si>
  <si>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</si>
  <si>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</si>
  <si>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</si>
  <si>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</si>
  <si>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</si>
  <si>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</si>
  <si>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</si>
  <si>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</si>
  <si>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</si>
  <si>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</si>
  <si>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</si>
  <si>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</si>
  <si>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</si>
  <si>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</si>
  <si>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</si>
  <si>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</si>
  <si>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</si>
  <si>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</si>
  <si>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</si>
  <si>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</si>
  <si>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</si>
  <si>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</si>
  <si>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</si>
  <si>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</si>
  <si>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</si>
  <si>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</si>
  <si>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</si>
  <si>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</si>
  <si>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</si>
  <si>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</si>
  <si>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</si>
  <si>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</si>
  <si>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</si>
  <si>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</si>
  <si>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</si>
  <si>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</si>
  <si>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</si>
  <si>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</si>
  <si>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</si>
  <si>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</si>
  <si>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</si>
  <si>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</si>
  <si>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</si>
  <si>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</si>
  <si>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</si>
  <si>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</si>
  <si>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</si>
  <si>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</si>
  <si>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</si>
  <si>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</si>
  <si>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</si>
  <si>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</si>
  <si>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</si>
  <si>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</si>
  <si>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</si>
  <si>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</si>
  <si>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</si>
  <si>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</si>
  <si>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</si>
  <si>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</si>
  <si>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</si>
  <si>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</si>
  <si>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</si>
  <si>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</si>
  <si>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</si>
  <si>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</si>
  <si>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</si>
  <si>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</si>
  <si>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</si>
  <si>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</si>
  <si>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</si>
  <si>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</si>
  <si>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</si>
  <si>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</si>
  <si>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</si>
  <si>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</si>
  <si>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</si>
  <si>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</si>
  <si>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</si>
  <si>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</si>
  <si>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</si>
  <si>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</si>
  <si>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</si>
  <si>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</si>
  <si>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</si>
  <si>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</si>
  <si>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</si>
  <si>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</si>
  <si>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</si>
  <si>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</si>
  <si>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</si>
  <si>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</si>
  <si>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</si>
  <si>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</si>
  <si>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</si>
  <si>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</si>
  <si>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</si>
  <si>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</si>
  <si>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</si>
  <si>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</si>
  <si>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</si>
  <si>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</si>
  <si>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</si>
  <si>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</si>
  <si>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</si>
  <si>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</si>
  <si>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</si>
  <si>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</si>
  <si>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</si>
  <si>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</si>
  <si>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</si>
  <si>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</si>
  <si>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</si>
  <si>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</si>
  <si>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</si>
  <si>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</si>
  <si>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</si>
  <si>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</si>
  <si>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</si>
  <si>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</si>
  <si>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</si>
  <si>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</si>
  <si>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</si>
  <si>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</si>
  <si>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</si>
  <si>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</si>
  <si>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</si>
  <si>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</si>
  <si>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</si>
  <si>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</si>
  <si>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</si>
  <si>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</si>
  <si>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</si>
  <si>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</si>
  <si>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</si>
  <si>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</si>
  <si>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</si>
  <si>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</si>
  <si>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</si>
  <si>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</si>
  <si>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</si>
  <si>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</si>
  <si>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</si>
  <si>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</si>
  <si>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</si>
  <si>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</si>
  <si>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</si>
  <si>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</si>
  <si>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</si>
  <si>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</si>
  <si>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</si>
  <si>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</si>
  <si>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</si>
  <si>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</si>
  <si>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</si>
  <si>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</si>
  <si>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</si>
  <si>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</si>
  <si>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</si>
  <si>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</si>
  <si>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</si>
  <si>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</si>
  <si>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</si>
  <si>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</si>
  <si>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</si>
  <si>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</si>
  <si>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</si>
  <si>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</si>
  <si>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</si>
  <si>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</si>
  <si>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</si>
  <si>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</si>
  <si>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</si>
  <si>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</si>
  <si>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</si>
  <si>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</si>
  <si>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</si>
  <si>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</si>
  <si>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</si>
  <si>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</si>
  <si>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</si>
  <si>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</si>
  <si>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</si>
  <si>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</si>
  <si>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</si>
  <si>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</si>
  <si>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</si>
  <si>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</si>
  <si>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</si>
  <si>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</si>
  <si>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</si>
  <si>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</si>
  <si>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</si>
  <si>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</si>
  <si>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</si>
  <si>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</si>
  <si>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</si>
  <si>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</si>
  <si>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</si>
  <si>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</si>
  <si>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</si>
  <si>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</si>
  <si>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</si>
  <si>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</si>
  <si>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</si>
  <si>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</si>
  <si>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</si>
  <si>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</si>
  <si>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</si>
  <si>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</si>
  <si>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</si>
  <si>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</si>
  <si>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</si>
  <si>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</si>
  <si>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</si>
  <si>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</si>
  <si>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</si>
  <si>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</si>
  <si>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</si>
  <si>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</si>
  <si>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</si>
  <si>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</si>
  <si>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</si>
  <si>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</si>
  <si>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</si>
  <si>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</si>
  <si>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</si>
  <si>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</si>
  <si>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</si>
  <si>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</si>
  <si>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</si>
  <si>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</si>
  <si>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</si>
  <si>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</si>
  <si>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</si>
  <si>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</si>
  <si>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</si>
  <si>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</si>
  <si>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</si>
  <si>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</si>
  <si>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</si>
  <si>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</si>
  <si>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</si>
  <si>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</si>
  <si>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</si>
  <si>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</si>
  <si>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</si>
  <si>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</si>
  <si>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</si>
  <si>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</si>
  <si>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</si>
  <si>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</si>
  <si>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</si>
  <si>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</si>
  <si>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</si>
  <si>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</si>
  <si>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</si>
  <si>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</si>
  <si>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</si>
  <si>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</si>
  <si>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</si>
  <si>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</si>
  <si>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</si>
  <si>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</si>
  <si>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</si>
  <si>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</si>
  <si>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</si>
  <si>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</si>
  <si>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</si>
  <si>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</si>
  <si>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</si>
  <si>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</si>
  <si>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</si>
  <si>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</si>
  <si>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</si>
  <si>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</si>
  <si>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</si>
  <si>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</si>
  <si>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</si>
  <si>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</si>
  <si>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</si>
  <si>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</si>
  <si>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</si>
  <si>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</si>
  <si>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</si>
  <si>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</si>
  <si>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</si>
  <si>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</si>
  <si>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</si>
  <si>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</si>
  <si>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</si>
  <si>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</si>
  <si>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</si>
  <si>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</si>
  <si>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</si>
  <si>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</si>
  <si>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</si>
  <si>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</si>
  <si>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</si>
  <si>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</si>
  <si>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</si>
  <si>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</si>
  <si>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</si>
  <si>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</si>
  <si>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</si>
  <si>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</si>
  <si>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</si>
  <si>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</si>
  <si>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</si>
  <si>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</si>
  <si>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</si>
  <si>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</si>
  <si>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</si>
  <si>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</si>
  <si>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</si>
  <si>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</si>
  <si>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</si>
  <si>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</si>
  <si>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</si>
  <si>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</si>
  <si>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</si>
  <si>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</si>
  <si>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</si>
  <si>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</si>
  <si>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</si>
  <si>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</si>
  <si>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</si>
  <si>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</si>
  <si>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</si>
  <si>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</si>
  <si>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</si>
  <si>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</si>
  <si>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</si>
  <si>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</si>
  <si>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</si>
  <si>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</si>
  <si>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</si>
  <si>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</si>
  <si>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</si>
  <si>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</si>
  <si>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</si>
  <si>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</si>
  <si>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</si>
  <si>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</si>
  <si>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</si>
  <si>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</si>
  <si>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</si>
  <si>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</si>
  <si>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</si>
  <si>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</si>
  <si>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</si>
  <si>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</si>
  <si>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</si>
  <si>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</si>
  <si>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</si>
  <si>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</si>
  <si>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</si>
  <si>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</si>
  <si>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</si>
  <si>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</si>
  <si>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</si>
  <si>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</si>
  <si>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</si>
  <si>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</si>
  <si>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</si>
  <si>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</si>
  <si>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</si>
  <si>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</si>
  <si>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</si>
  <si>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</si>
  <si>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</si>
  <si>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</si>
  <si>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</si>
  <si>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</si>
  <si>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</si>
  <si>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</si>
  <si>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</si>
  <si>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</si>
  <si>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</si>
  <si>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</si>
  <si>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</si>
  <si>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</si>
  <si>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</si>
  <si>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</si>
  <si>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</si>
  <si>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</si>
  <si>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</si>
  <si>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</si>
  <si>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</si>
  <si>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</si>
  <si>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</si>
  <si>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</si>
  <si>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</si>
  <si>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</si>
  <si>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</si>
  <si>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</si>
  <si>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</si>
  <si>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</si>
  <si>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</si>
  <si>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</si>
  <si>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</si>
  <si>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</si>
  <si>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</si>
  <si>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</si>
  <si>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</si>
  <si>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</si>
  <si>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</si>
  <si>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</si>
  <si>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</si>
  <si>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</si>
  <si>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</si>
  <si>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</si>
  <si>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</si>
  <si>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</si>
  <si>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</si>
  <si>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</si>
  <si>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</si>
  <si>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</si>
  <si>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</si>
  <si>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</si>
  <si>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</si>
  <si>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</si>
  <si>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</si>
  <si>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</si>
  <si>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</si>
  <si>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</si>
  <si>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</si>
  <si>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</si>
  <si>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</si>
  <si>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</si>
  <si>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</si>
  <si>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</si>
  <si>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</si>
  <si>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</si>
  <si>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</si>
  <si>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</si>
  <si>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</si>
  <si>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</si>
  <si>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</si>
  <si>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</si>
  <si>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</si>
  <si>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</si>
  <si>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</si>
  <si>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</si>
  <si>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</si>
  <si>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</si>
  <si>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</si>
  <si>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</si>
  <si>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</si>
  <si>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</si>
  <si>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</si>
  <si>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</si>
  <si>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</si>
  <si>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</si>
  <si>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</si>
  <si>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</si>
  <si>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</si>
  <si>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</si>
  <si>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</si>
  <si>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</si>
  <si>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</si>
  <si>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</si>
  <si>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</si>
  <si>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</si>
  <si>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</si>
  <si>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</si>
  <si>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</si>
  <si>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</si>
  <si>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</si>
  <si>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</si>
  <si>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</si>
  <si>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</si>
  <si>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</si>
  <si>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</si>
  <si>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</si>
  <si>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</si>
  <si>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</si>
  <si>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</si>
  <si>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</si>
  <si>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</si>
  <si>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</si>
  <si>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</si>
  <si>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</si>
  <si>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</si>
  <si>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</si>
  <si>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</si>
  <si>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</si>
  <si>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</si>
  <si>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</si>
  <si>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</si>
  <si>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</si>
  <si>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</si>
  <si>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</si>
  <si>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</si>
  <si>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</si>
  <si>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</si>
  <si>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</si>
  <si>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</si>
  <si>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</si>
  <si>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</si>
  <si>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</si>
  <si>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</si>
  <si>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</si>
  <si>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</si>
  <si>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</si>
  <si>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</si>
  <si>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</si>
  <si>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</si>
  <si>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</si>
  <si>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</si>
  <si>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</si>
  <si>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</si>
  <si>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</si>
  <si>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</si>
  <si>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</si>
  <si>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</si>
  <si>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</si>
  <si>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</si>
  <si>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</si>
  <si>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</si>
  <si>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</si>
  <si>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</si>
  <si>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</si>
  <si>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</si>
  <si>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</si>
  <si>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</si>
  <si>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</si>
  <si>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</si>
  <si>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</si>
  <si>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</si>
  <si>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</si>
  <si>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</si>
  <si>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</si>
  <si>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</si>
  <si>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</si>
  <si>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</si>
  <si>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</si>
  <si>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</si>
  <si>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</si>
  <si>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</si>
  <si>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</si>
  <si>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</si>
  <si>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</si>
  <si>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</si>
  <si>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</si>
  <si>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</si>
  <si>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</si>
  <si>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</si>
  <si>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</si>
  <si>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</si>
  <si>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</si>
  <si>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</si>
  <si>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</si>
  <si>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</si>
  <si>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</si>
  <si>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</si>
  <si>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</si>
  <si>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</si>
  <si>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</si>
  <si>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</si>
  <si>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</si>
  <si>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</si>
  <si>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</si>
  <si>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</si>
  <si>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</si>
  <si>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</si>
  <si>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</si>
  <si>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</si>
  <si>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</si>
  <si>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</si>
  <si>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</si>
  <si>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</si>
  <si>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</si>
  <si>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</si>
  <si>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</si>
  <si>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</si>
  <si>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</si>
  <si>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</si>
  <si>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</si>
  <si>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</si>
  <si>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</si>
  <si>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</si>
  <si>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</si>
  <si>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</si>
  <si>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</si>
  <si>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</si>
  <si>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</si>
  <si>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</si>
  <si>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</si>
  <si>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</si>
  <si>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</si>
  <si>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</si>
  <si>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</si>
  <si>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</si>
  <si>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</si>
  <si>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</si>
  <si>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</si>
  <si>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</si>
  <si>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</si>
  <si>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</si>
  <si>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</si>
  <si>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</si>
  <si>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</si>
  <si>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</si>
  <si>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</si>
  <si>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</si>
  <si>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</si>
  <si>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</si>
  <si>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</si>
  <si>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</si>
  <si>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</si>
  <si>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</si>
  <si>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</si>
  <si>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</si>
  <si>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</si>
  <si>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</si>
  <si>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</si>
  <si>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</si>
  <si>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</si>
  <si>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</si>
  <si>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</si>
  <si>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</si>
  <si>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</si>
  <si>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</si>
  <si>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</si>
  <si>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</si>
  <si>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</si>
  <si>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</si>
  <si>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</si>
  <si>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</si>
  <si>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</si>
  <si>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</si>
  <si>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</si>
  <si>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</si>
  <si>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</si>
  <si>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</si>
  <si>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</si>
  <si>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</si>
  <si>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</si>
  <si>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</si>
  <si>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</si>
  <si>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</si>
  <si>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</si>
  <si>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</si>
  <si>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</si>
  <si>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</si>
  <si>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</si>
  <si>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</si>
  <si>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</si>
  <si>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</si>
  <si>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</si>
  <si>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</si>
  <si>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</si>
  <si>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</si>
  <si>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</si>
  <si>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</si>
  <si>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</si>
  <si>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</si>
  <si>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</si>
  <si>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</si>
  <si>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</si>
  <si>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</si>
  <si>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</si>
  <si>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</si>
  <si>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</si>
  <si>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</si>
  <si>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</si>
  <si>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</si>
  <si>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</si>
  <si>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</si>
  <si>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</si>
  <si>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</si>
  <si>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</si>
  <si>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</si>
  <si>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</si>
  <si>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</si>
  <si>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</si>
  <si>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</si>
  <si>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</si>
  <si>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</si>
  <si>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</si>
  <si>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</si>
  <si>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</si>
  <si>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</si>
  <si>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</si>
  <si>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</si>
  <si>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</si>
  <si>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</si>
  <si>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</si>
  <si>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</si>
  <si>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</si>
  <si>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</si>
  <si>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</si>
  <si>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</si>
  <si>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</si>
  <si>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</si>
  <si>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</si>
  <si>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</si>
  <si>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</si>
  <si>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</si>
  <si>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</si>
  <si>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</si>
  <si>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</si>
  <si>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</si>
  <si>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</si>
  <si>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</si>
  <si>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</si>
  <si>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</si>
  <si>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</si>
  <si>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</si>
  <si>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</si>
  <si>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</si>
  <si>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</si>
  <si>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</si>
  <si>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</si>
  <si>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</si>
  <si>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</si>
  <si>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</si>
  <si>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</si>
  <si>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</si>
  <si>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</si>
  <si>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</si>
  <si>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</si>
  <si>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</si>
  <si>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</si>
  <si>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</si>
  <si>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</si>
  <si>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</si>
  <si>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</si>
  <si>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</si>
  <si>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</si>
  <si>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</si>
  <si>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</si>
  <si>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</si>
  <si>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</si>
  <si>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</si>
  <si>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</si>
  <si>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</si>
  <si>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</si>
  <si>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</si>
  <si>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</si>
  <si>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</si>
  <si>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</si>
  <si>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</si>
  <si>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</si>
  <si>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</si>
  <si>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</si>
  <si>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</si>
  <si>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</si>
  <si>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</si>
  <si>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</si>
  <si>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</si>
  <si>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</si>
  <si>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</si>
  <si>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</si>
  <si>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</si>
  <si>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</si>
  <si>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</si>
  <si>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</si>
  <si>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</si>
  <si>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</si>
  <si>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</si>
  <si>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</si>
  <si>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</si>
  <si>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</si>
  <si>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</si>
  <si>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</si>
  <si>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</si>
  <si>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</si>
  <si>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</si>
  <si>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</si>
  <si>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</si>
  <si>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</si>
  <si>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</si>
  <si>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</si>
  <si>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</si>
  <si>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</si>
  <si>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</si>
  <si>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</si>
  <si>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</si>
  <si>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</si>
  <si>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</si>
  <si>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</si>
  <si>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</si>
  <si>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</si>
  <si>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</si>
  <si>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</si>
  <si>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</si>
  <si>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</si>
  <si>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</si>
  <si>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</si>
  <si>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</si>
  <si>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</si>
  <si>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</si>
  <si>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</si>
  <si>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</si>
  <si>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</si>
  <si>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</si>
  <si>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</si>
  <si>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</si>
  <si>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</si>
  <si>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</si>
  <si>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</si>
  <si>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</si>
  <si>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</si>
  <si>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</si>
  <si>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</si>
  <si>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</si>
  <si>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</si>
  <si>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</si>
  <si>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</si>
  <si>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</si>
  <si>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</si>
  <si>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</si>
  <si>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</si>
  <si>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</si>
  <si>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</si>
  <si>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</si>
  <si>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</si>
  <si>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</si>
  <si>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</si>
  <si>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</si>
  <si>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</si>
  <si>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</si>
  <si>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</si>
  <si>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</si>
  <si>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</si>
  <si>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</si>
  <si>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</si>
  <si>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</si>
  <si>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</si>
  <si>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</si>
  <si>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</si>
  <si>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</si>
  <si>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</si>
  <si>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</si>
  <si>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</si>
  <si>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</si>
  <si>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</si>
  <si>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</si>
  <si>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</si>
  <si>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</si>
  <si>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</si>
  <si>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</si>
  <si>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</si>
  <si>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</si>
  <si>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</si>
  <si>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</si>
  <si>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</si>
  <si>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</si>
  <si>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</si>
  <si>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</si>
  <si>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</si>
  <si>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</si>
  <si>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</si>
  <si>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</si>
  <si>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</si>
  <si>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</si>
  <si>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</si>
  <si>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</si>
  <si>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</si>
  <si>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</si>
  <si>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</si>
  <si>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</si>
  <si>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</si>
  <si>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</si>
  <si>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</si>
  <si>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</si>
  <si>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</si>
  <si>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</si>
  <si>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</si>
  <si>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</si>
  <si>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</si>
  <si>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</si>
  <si>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</si>
  <si>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</si>
  <si>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</si>
  <si>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</si>
  <si>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</si>
  <si>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</si>
  <si>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</si>
  <si>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</si>
  <si>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</si>
  <si>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</si>
  <si>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</si>
  <si>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</si>
  <si>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</si>
  <si>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</si>
  <si>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</si>
  <si>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</si>
  <si>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</si>
  <si>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</si>
  <si>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</si>
  <si>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</si>
  <si>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</si>
  <si>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</si>
  <si>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</si>
  <si>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</si>
  <si>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</si>
  <si>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</si>
  <si>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</si>
  <si>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</si>
  <si>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</si>
  <si>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</si>
  <si>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</si>
  <si>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</si>
  <si>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</si>
  <si>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</si>
  <si>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</si>
  <si>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</si>
  <si>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</si>
  <si>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</si>
  <si>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</si>
  <si>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</si>
  <si>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</si>
  <si>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</si>
  <si>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</si>
  <si>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</si>
  <si>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</si>
  <si>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</si>
  <si>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</si>
  <si>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</si>
  <si>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</si>
  <si>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</si>
  <si>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</si>
  <si>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</si>
  <si>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</si>
  <si>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</si>
  <si>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</si>
  <si>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</si>
  <si>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</si>
  <si>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</si>
  <si>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</si>
  <si>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</si>
  <si>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</si>
  <si>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</si>
  <si>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</si>
  <si>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</si>
  <si>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</si>
  <si>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</si>
  <si>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</si>
  <si>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</si>
  <si>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</si>
  <si>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</si>
  <si>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</si>
  <si>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</si>
  <si>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</si>
  <si>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</si>
  <si>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</si>
  <si>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</si>
  <si>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</si>
  <si>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</si>
  <si>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</si>
  <si>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</si>
  <si>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</si>
  <si>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</si>
  <si>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</si>
  <si>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</si>
  <si>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</si>
  <si>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</si>
  <si>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</si>
  <si>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</si>
  <si>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</si>
  <si>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</si>
  <si>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</si>
  <si>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</si>
  <si>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</si>
  <si>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</si>
  <si>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</si>
  <si>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</si>
  <si>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</si>
  <si>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</si>
  <si>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</si>
  <si>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</si>
  <si>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</si>
  <si>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</si>
  <si>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</si>
  <si>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</si>
  <si>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</si>
  <si>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</si>
  <si>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</si>
  <si>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</si>
  <si>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</si>
  <si>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</si>
  <si>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</si>
  <si>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</si>
  <si>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</si>
  <si>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</si>
  <si>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</si>
  <si>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</si>
  <si>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</si>
  <si>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</si>
  <si>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</si>
  <si>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</si>
  <si>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</si>
  <si>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</si>
  <si>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</si>
  <si>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</si>
  <si>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</si>
  <si>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</si>
  <si>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</si>
  <si>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</si>
  <si>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</si>
  <si>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</si>
  <si>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</si>
  <si>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</si>
  <si>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</si>
  <si>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</si>
  <si>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</si>
  <si>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</si>
  <si>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</si>
  <si>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</si>
  <si>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</si>
  <si>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</si>
  <si>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</si>
  <si>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</si>
  <si>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</si>
  <si>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</si>
  <si>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</si>
  <si>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</si>
  <si>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</si>
  <si>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</si>
  <si>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</si>
  <si>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</si>
  <si>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</si>
  <si>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</si>
  <si>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</si>
  <si>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</si>
  <si>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</si>
  <si>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</si>
  <si>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</si>
  <si>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</si>
  <si>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</si>
  <si>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</si>
  <si>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</si>
  <si>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</si>
  <si>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</si>
  <si>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</si>
  <si>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</si>
  <si>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</si>
  <si>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</si>
  <si>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</si>
  <si>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</si>
  <si>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</si>
  <si>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</si>
  <si>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</si>
  <si>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</si>
  <si>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</si>
  <si>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</si>
  <si>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</si>
  <si>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</si>
  <si>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</si>
  <si>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</si>
  <si>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</si>
  <si>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</si>
  <si>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</si>
  <si>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</si>
  <si>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</si>
  <si>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</si>
  <si>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</si>
  <si>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</si>
  <si>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</si>
  <si>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</si>
  <si>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</si>
  <si>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</si>
  <si>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</si>
  <si>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</si>
  <si>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</si>
  <si>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</si>
  <si>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</si>
  <si>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</si>
  <si>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</si>
  <si>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</si>
  <si>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</si>
  <si>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</si>
  <si>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</si>
  <si>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</si>
  <si>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</si>
  <si>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</si>
  <si>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</si>
  <si>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</si>
  <si>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</si>
  <si>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</si>
  <si>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</si>
  <si>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</si>
  <si>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</si>
  <si>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</si>
  <si>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</si>
  <si>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</si>
  <si>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</si>
  <si>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</si>
  <si>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</si>
  <si>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</si>
  <si>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</si>
  <si>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</si>
  <si>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</si>
  <si>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</si>
  <si>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</si>
  <si>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</si>
  <si>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</si>
  <si>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</si>
  <si>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</si>
  <si>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</si>
  <si>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</si>
  <si>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</si>
  <si>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</si>
  <si>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</si>
  <si>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</si>
  <si>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</si>
  <si>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</si>
  <si>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</si>
  <si>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</si>
  <si>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</si>
  <si>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</si>
  <si>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</si>
  <si>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</si>
  <si>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</si>
  <si>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</si>
  <si>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</si>
  <si>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</si>
  <si>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</si>
  <si>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</si>
  <si>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</si>
  <si>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</si>
  <si>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</si>
  <si>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</si>
  <si>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</si>
  <si>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</si>
  <si>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</si>
  <si>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</si>
  <si>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</si>
  <si>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</si>
  <si>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</si>
  <si>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</si>
  <si>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</si>
  <si>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</si>
  <si>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</si>
  <si>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</si>
  <si>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</si>
  <si>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</si>
  <si>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</si>
  <si>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</si>
  <si>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</si>
  <si>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</si>
  <si>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</si>
  <si>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</si>
  <si>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</si>
  <si>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</si>
  <si>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</si>
  <si>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</si>
  <si>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</si>
  <si>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</si>
  <si>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</si>
  <si>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</si>
  <si>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</si>
  <si>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</si>
  <si>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</si>
  <si>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</si>
  <si>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</si>
  <si>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</si>
  <si>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</si>
  <si>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</si>
  <si>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</si>
  <si>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</si>
  <si>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</si>
  <si>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</si>
  <si>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</si>
  <si>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</si>
  <si>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</si>
  <si>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</si>
  <si>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</si>
  <si>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</si>
  <si>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</si>
  <si>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</si>
  <si>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</si>
  <si>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</si>
  <si>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</si>
  <si>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</si>
  <si>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</si>
  <si>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</si>
  <si>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</si>
  <si>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</si>
  <si>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</si>
  <si>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</si>
  <si>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</si>
  <si>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</si>
  <si>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</si>
  <si>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</si>
  <si>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</si>
  <si>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</si>
  <si>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</si>
  <si>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</si>
  <si>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</si>
  <si>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</si>
  <si>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</si>
  <si>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</si>
  <si>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</si>
  <si>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</si>
  <si>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</si>
  <si>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</si>
  <si>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</si>
  <si>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</si>
  <si>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</si>
  <si>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</si>
  <si>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</si>
  <si>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</si>
  <si>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</si>
  <si>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</si>
  <si>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</si>
  <si>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</si>
  <si>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</si>
  <si>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</si>
  <si>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</si>
  <si>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</si>
  <si>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</si>
  <si>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</si>
  <si>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</si>
  <si>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</si>
  <si>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</si>
  <si>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</si>
  <si>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</si>
  <si>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</si>
  <si>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</si>
  <si>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</si>
  <si>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</si>
  <si>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</si>
  <si>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</si>
  <si>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</si>
  <si>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</si>
  <si>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</si>
  <si>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</si>
  <si>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</si>
  <si>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</si>
  <si>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</si>
  <si>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</si>
  <si>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</si>
  <si>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</si>
  <si>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</si>
  <si>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</si>
  <si>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</si>
  <si>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</si>
  <si>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</si>
  <si>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</si>
  <si>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</si>
  <si>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</si>
  <si>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</si>
  <si>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</si>
  <si>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</si>
  <si>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</si>
  <si>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</si>
  <si>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</si>
  <si>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</si>
  <si>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</si>
  <si>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</si>
  <si>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</si>
  <si>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</si>
  <si>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</si>
  <si>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</si>
  <si>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</si>
  <si>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</si>
  <si>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</si>
  <si>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</si>
  <si>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</si>
  <si>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</si>
  <si>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</si>
  <si>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</si>
  <si>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</si>
  <si>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</si>
  <si>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</si>
  <si>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</si>
  <si>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</si>
  <si>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</si>
  <si>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</si>
  <si>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</si>
  <si>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</si>
  <si>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</si>
  <si>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</si>
  <si>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</si>
  <si>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</si>
  <si>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</si>
  <si>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</si>
  <si>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</si>
  <si>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</si>
  <si>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</si>
  <si>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</si>
  <si>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</si>
  <si>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</si>
  <si>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</si>
  <si>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</si>
  <si>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</si>
  <si>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</si>
  <si>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</si>
  <si>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</si>
  <si>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</si>
  <si>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</si>
  <si>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</si>
  <si>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</si>
  <si>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</si>
  <si>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</si>
  <si>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</si>
  <si>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</si>
  <si>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</si>
  <si>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</si>
  <si>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</si>
  <si>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</si>
  <si>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</si>
  <si>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</si>
  <si>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</si>
  <si>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</si>
  <si>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</si>
  <si>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</si>
  <si>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</si>
  <si>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</si>
  <si>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</si>
  <si>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</si>
  <si>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</si>
  <si>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</si>
  <si>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</si>
  <si>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</si>
  <si>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</si>
  <si>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</si>
  <si>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</si>
  <si>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</si>
  <si>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</si>
  <si>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</si>
  <si>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</si>
  <si>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</si>
  <si>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</si>
  <si>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</si>
  <si>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</si>
  <si>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</si>
  <si>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</si>
  <si>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</si>
  <si>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</si>
  <si>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</si>
  <si>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</si>
  <si>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</si>
  <si>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</si>
  <si>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</si>
  <si>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</si>
  <si>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</si>
  <si>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</si>
  <si>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</si>
  <si>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</si>
  <si>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</si>
  <si>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</si>
  <si>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</si>
  <si>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</si>
  <si>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</si>
  <si>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</si>
  <si>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</si>
  <si>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</si>
  <si>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</si>
  <si>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</si>
  <si>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</si>
  <si>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</si>
  <si>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</si>
  <si>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</si>
  <si>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</si>
  <si>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</si>
  <si>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</si>
  <si>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</si>
  <si>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</si>
  <si>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</si>
  <si>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</si>
  <si>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</si>
  <si>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</si>
  <si>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</si>
  <si>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</si>
  <si>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</si>
  <si>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</si>
  <si>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</si>
  <si>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</si>
  <si>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</si>
  <si>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</si>
  <si>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</si>
  <si>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</si>
  <si>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</si>
  <si>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</si>
  <si>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</si>
  <si>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</si>
  <si>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</si>
  <si>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</si>
  <si>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</si>
  <si>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</si>
  <si>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</si>
  <si>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</si>
  <si>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</si>
  <si>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</si>
  <si>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</si>
  <si>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</si>
  <si>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</si>
  <si>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</si>
  <si>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</si>
  <si>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</si>
  <si>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</si>
  <si>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</si>
  <si>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</si>
  <si>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</si>
  <si>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</si>
  <si>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</si>
  <si>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</si>
  <si>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</si>
  <si>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</si>
  <si>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</si>
  <si>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</si>
  <si>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</si>
  <si>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</si>
  <si>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</si>
  <si>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</si>
  <si>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</si>
  <si>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</si>
  <si>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</si>
  <si>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</si>
  <si>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</si>
  <si>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</si>
  <si>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</si>
  <si>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</si>
  <si>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</si>
  <si>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</si>
  <si>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</si>
  <si>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</si>
  <si>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</si>
  <si>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</si>
  <si>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</si>
  <si>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</si>
  <si>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</si>
  <si>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</si>
  <si>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</si>
  <si>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</si>
  <si>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</si>
  <si>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</si>
  <si>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</si>
  <si>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</si>
  <si>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</si>
  <si>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</si>
  <si>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</si>
  <si>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</si>
  <si>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</si>
  <si>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</si>
  <si>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</si>
  <si>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</si>
  <si>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</si>
  <si>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</si>
  <si>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</si>
  <si>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</si>
  <si>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</si>
  <si>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</si>
  <si>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</si>
  <si>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</si>
  <si>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</si>
  <si>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</si>
  <si>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</si>
  <si>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</si>
  <si>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</si>
  <si>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</si>
  <si>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</si>
  <si>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</si>
  <si>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</si>
  <si>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</si>
  <si>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</si>
  <si>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</si>
  <si>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</si>
  <si>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</si>
  <si>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</si>
  <si>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</si>
  <si>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</si>
  <si>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</si>
  <si>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</si>
  <si>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</si>
  <si>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</si>
  <si>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</si>
  <si>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</si>
  <si>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</si>
  <si>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</si>
  <si>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</si>
  <si>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</si>
  <si>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</si>
  <si>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</si>
  <si>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</si>
  <si>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</si>
  <si>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</si>
  <si>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</si>
  <si>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</si>
  <si>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</si>
  <si>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</si>
  <si>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</si>
  <si>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</si>
  <si>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</si>
  <si>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</si>
  <si>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</si>
  <si>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</si>
  <si>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</si>
  <si>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</si>
  <si>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</si>
  <si>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</si>
  <si>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</si>
  <si>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</si>
  <si>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</si>
  <si>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</si>
  <si>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</si>
  <si>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</si>
  <si>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</si>
  <si>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</si>
  <si>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</si>
  <si>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</si>
  <si>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</si>
  <si>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</si>
  <si>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</si>
  <si>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</si>
  <si>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</si>
  <si>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</si>
  <si>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</si>
  <si>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</si>
  <si>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</si>
  <si>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</si>
  <si>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</si>
  <si>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</si>
  <si>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</si>
  <si>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</si>
  <si>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</si>
  <si>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</si>
  <si>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</si>
  <si>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</si>
  <si>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</si>
  <si>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</si>
  <si>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</si>
  <si>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</si>
  <si>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</si>
  <si>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</si>
  <si>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</si>
  <si>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</si>
  <si>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</si>
  <si>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</si>
  <si>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</si>
  <si>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</si>
  <si>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</si>
  <si>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</si>
  <si>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</si>
  <si>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</si>
  <si>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</si>
  <si>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</si>
  <si>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</si>
  <si>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</si>
  <si>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</si>
  <si>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</si>
  <si>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</si>
  <si>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</si>
  <si>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</si>
  <si>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</si>
  <si>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</si>
  <si>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</si>
  <si>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</si>
  <si>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</si>
  <si>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</si>
  <si>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</si>
  <si>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</si>
  <si>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</si>
  <si>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</si>
  <si>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</si>
  <si>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</si>
  <si>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</si>
  <si>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</si>
  <si>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</si>
  <si>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</si>
  <si>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</si>
  <si>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</si>
  <si>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</si>
  <si>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</si>
  <si>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</si>
  <si>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</si>
  <si>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</si>
  <si>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</si>
  <si>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</si>
  <si>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</si>
  <si>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</si>
  <si>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</si>
  <si>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</si>
  <si>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</si>
  <si>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</si>
  <si>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</si>
  <si>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</si>
  <si>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</si>
  <si>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</si>
  <si>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</si>
  <si>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</si>
  <si>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</si>
  <si>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</si>
  <si>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</si>
  <si>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</si>
  <si>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</si>
  <si>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</si>
  <si>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</si>
  <si>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</si>
  <si>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</si>
  <si>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</si>
  <si>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</si>
  <si>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</si>
  <si>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</si>
  <si>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</si>
  <si>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</si>
  <si>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</si>
  <si>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</si>
  <si>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</si>
  <si>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</si>
  <si>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</si>
  <si>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</si>
  <si>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</si>
  <si>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</si>
  <si>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</si>
  <si>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</si>
  <si>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</si>
  <si>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</si>
  <si>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</si>
  <si>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</si>
  <si>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</si>
  <si>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</si>
  <si>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</si>
  <si>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</si>
  <si>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</si>
  <si>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</si>
  <si>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</si>
  <si>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</si>
  <si>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</si>
  <si>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</si>
  <si>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</si>
  <si>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</si>
  <si>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</si>
  <si>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</si>
  <si>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</si>
  <si>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</si>
  <si>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</si>
  <si>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</si>
  <si>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</si>
  <si>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</si>
  <si>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</si>
  <si>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</si>
  <si>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</si>
  <si>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</si>
  <si>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</si>
  <si>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</si>
  <si>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</si>
  <si>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</si>
  <si>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</si>
  <si>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</si>
  <si>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</si>
  <si>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</si>
  <si>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</si>
  <si>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</si>
  <si>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</si>
  <si>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</si>
  <si>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</si>
  <si>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</si>
  <si>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</si>
  <si>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</si>
  <si>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</si>
  <si>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</si>
  <si>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</si>
  <si>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</si>
  <si>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</si>
  <si>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</si>
  <si>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</si>
  <si>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</si>
  <si>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</si>
  <si>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</si>
  <si>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</si>
  <si>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</si>
  <si>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</si>
  <si>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</si>
  <si>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</si>
  <si>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</si>
  <si>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</si>
  <si>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</si>
  <si>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</si>
  <si>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</si>
  <si>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</si>
  <si>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</si>
  <si>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</si>
  <si>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</si>
  <si>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</si>
  <si>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</si>
  <si>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</si>
  <si>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</si>
  <si>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</si>
  <si>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</si>
  <si>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</si>
  <si>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</si>
  <si>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</si>
  <si>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</si>
  <si>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</si>
  <si>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</si>
  <si>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</si>
  <si>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</si>
  <si>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</si>
  <si>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</si>
  <si>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</si>
  <si>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</si>
  <si>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</si>
  <si>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</si>
  <si>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</si>
  <si>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</si>
  <si>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</si>
  <si>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</si>
  <si>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</si>
  <si>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</si>
  <si>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</si>
  <si>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</si>
  <si>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</si>
  <si>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</si>
  <si>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</si>
  <si>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</si>
  <si>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</si>
  <si>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</si>
  <si>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</si>
  <si>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</si>
  <si>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</si>
  <si>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</si>
  <si>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</si>
  <si>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</si>
  <si>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</si>
  <si>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</si>
  <si>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</si>
  <si>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</si>
  <si>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</si>
  <si>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</si>
  <si>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</si>
  <si>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</si>
  <si>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</si>
  <si>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</si>
  <si>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</si>
  <si>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</si>
  <si>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</si>
  <si>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</si>
  <si>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</si>
  <si>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</si>
  <si>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</si>
  <si>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</si>
  <si>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</si>
  <si>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</si>
  <si>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</si>
  <si>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</si>
  <si>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</si>
  <si>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</si>
  <si>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</si>
  <si>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</si>
  <si>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</si>
  <si>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</si>
  <si>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</si>
  <si>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</si>
  <si>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</si>
  <si>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</si>
  <si>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</si>
  <si>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</si>
  <si>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</si>
  <si>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</si>
  <si>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</si>
  <si>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</si>
  <si>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</si>
  <si>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</si>
  <si>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</si>
  <si>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</si>
  <si>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</si>
  <si>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</si>
  <si>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</si>
  <si>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</si>
  <si>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</si>
  <si>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</si>
  <si>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</si>
  <si>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</si>
  <si>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</si>
  <si>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</si>
  <si>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</si>
  <si>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</si>
  <si>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</si>
  <si>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</si>
  <si>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</si>
  <si>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</si>
  <si>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</si>
  <si>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</si>
  <si>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</si>
  <si>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</si>
  <si>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</si>
  <si>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</si>
  <si>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</si>
  <si>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</si>
  <si>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</si>
  <si>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</si>
  <si>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</si>
  <si>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</si>
  <si>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</si>
  <si>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</si>
  <si>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</si>
  <si>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</si>
  <si>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</si>
  <si>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</si>
  <si>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</si>
  <si>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</si>
  <si>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</si>
  <si>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</si>
  <si>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</si>
  <si>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</si>
  <si>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</si>
  <si>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</si>
  <si>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</si>
  <si>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</si>
  <si>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</si>
  <si>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</si>
  <si>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</si>
  <si>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</si>
  <si>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</si>
  <si>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</si>
  <si>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</si>
  <si>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</si>
  <si>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</si>
  <si>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</si>
  <si>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</si>
  <si>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</si>
  <si>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</si>
  <si>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</si>
  <si>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</si>
  <si>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</si>
  <si>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</si>
  <si>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</si>
  <si>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</si>
  <si>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</si>
  <si>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</si>
  <si>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</si>
  <si>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</si>
  <si>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</si>
  <si>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</si>
  <si>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</si>
  <si>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</si>
  <si>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</si>
  <si>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</si>
  <si>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</si>
  <si>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</si>
  <si>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</si>
  <si>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</si>
  <si>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</si>
  <si>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</si>
  <si>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</si>
  <si>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</si>
  <si>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</si>
  <si>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</si>
  <si>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</si>
  <si>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</si>
  <si>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</si>
  <si>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</si>
  <si>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</si>
  <si>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</si>
  <si>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</si>
  <si>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</si>
  <si>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</si>
  <si>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</si>
  <si>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</si>
  <si>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</si>
  <si>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</si>
  <si>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</si>
  <si>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</si>
  <si>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</si>
  <si>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</si>
  <si>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</si>
  <si>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</si>
  <si>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</si>
  <si>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</si>
  <si>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</si>
  <si>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</si>
  <si>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</si>
  <si>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</si>
  <si>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</si>
  <si>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</si>
  <si>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</si>
  <si>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</si>
  <si>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</si>
  <si>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</si>
  <si>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</si>
  <si>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</si>
  <si>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</si>
  <si>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</si>
  <si>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</si>
  <si>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</si>
  <si>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</si>
  <si>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</si>
  <si>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</si>
  <si>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</si>
  <si>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</si>
  <si>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</si>
  <si>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</si>
  <si>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</si>
  <si>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</si>
  <si>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</si>
  <si>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</si>
  <si>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</si>
  <si>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</si>
  <si>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</si>
  <si>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</si>
  <si>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</si>
  <si>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</si>
  <si>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</si>
  <si>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</si>
  <si>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</si>
  <si>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</si>
  <si>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</si>
  <si>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</si>
  <si>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</si>
  <si>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</si>
  <si>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</si>
  <si>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</si>
  <si>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</si>
  <si>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</si>
  <si>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</si>
  <si>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</si>
  <si>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</si>
  <si>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</si>
  <si>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</si>
  <si>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</si>
  <si>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</si>
  <si>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</si>
  <si>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</si>
  <si>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</si>
  <si>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</si>
  <si>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</si>
  <si>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</si>
  <si>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</si>
  <si>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</si>
  <si>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</si>
  <si>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</si>
  <si>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</si>
  <si>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</si>
  <si>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</si>
  <si>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</si>
  <si>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</si>
  <si>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</si>
  <si>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</si>
  <si>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</si>
  <si>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</si>
  <si>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</si>
  <si>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</si>
  <si>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</si>
  <si>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</si>
  <si>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</si>
  <si>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</si>
  <si>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</si>
  <si>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</si>
  <si>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</si>
  <si>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</si>
  <si>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</si>
  <si>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</si>
  <si>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</si>
  <si>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</si>
  <si>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</si>
  <si>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</si>
  <si>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</si>
  <si>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</si>
  <si>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</si>
  <si>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</si>
  <si>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</si>
  <si>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</si>
  <si>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</si>
  <si>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</si>
  <si>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</si>
  <si>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</si>
  <si>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</si>
  <si>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</si>
  <si>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</si>
  <si>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</si>
  <si>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</si>
  <si>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</si>
  <si>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</si>
  <si>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</si>
  <si>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</si>
  <si>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</si>
  <si>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</si>
  <si>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</si>
  <si>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</si>
  <si>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</si>
  <si>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</si>
  <si>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</si>
  <si>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</si>
  <si>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</si>
  <si>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</si>
  <si>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</si>
  <si>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</si>
  <si>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</si>
  <si>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</si>
  <si>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</si>
  <si>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</si>
  <si>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</si>
  <si>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</si>
  <si>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</si>
  <si>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</si>
  <si>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</si>
  <si>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</si>
  <si>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</si>
  <si>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</si>
  <si>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</si>
  <si>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</si>
  <si>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</si>
  <si>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</si>
  <si>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</si>
  <si>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</si>
  <si>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</si>
  <si>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</si>
  <si>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</si>
  <si>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</si>
  <si>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</si>
  <si>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</si>
  <si>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</si>
  <si>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</si>
  <si>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</si>
  <si>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</si>
  <si>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</si>
  <si>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</si>
  <si>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</si>
  <si>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</si>
  <si>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</si>
  <si>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</si>
  <si>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</si>
  <si>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</si>
  <si>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</si>
  <si>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</si>
  <si>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</si>
  <si>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</si>
  <si>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</si>
  <si>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</si>
  <si>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</si>
  <si>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</si>
  <si>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</si>
  <si>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</si>
  <si>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</si>
  <si>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</si>
  <si>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</si>
  <si>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</si>
  <si>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</si>
  <si>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</si>
  <si>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</si>
  <si>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</si>
  <si>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</si>
  <si>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</si>
  <si>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</si>
  <si>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</si>
  <si>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</si>
  <si>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</si>
  <si>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</si>
  <si>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</si>
  <si>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</si>
  <si>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</si>
  <si>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</si>
  <si>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</si>
  <si>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</si>
  <si>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</si>
  <si>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</si>
  <si>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</si>
  <si>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</si>
  <si>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</si>
  <si>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</si>
  <si>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</si>
  <si>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</si>
  <si>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</si>
  <si>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</si>
  <si>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</si>
  <si>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</si>
  <si>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</si>
  <si>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</si>
  <si>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</si>
  <si>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</si>
  <si>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</si>
  <si>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</si>
  <si>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</si>
  <si>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</si>
  <si>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</si>
  <si>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</si>
  <si>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</si>
  <si>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</si>
  <si>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</si>
  <si>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</si>
  <si>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</si>
  <si>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</si>
  <si>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</si>
  <si>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</si>
  <si>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</si>
  <si>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</si>
  <si>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</si>
  <si>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</si>
  <si>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</si>
  <si>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</si>
  <si>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</si>
  <si>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</si>
  <si>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</si>
  <si>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</si>
  <si>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</si>
  <si>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</si>
  <si>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</si>
  <si>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</si>
  <si>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</si>
  <si>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</si>
  <si>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</si>
  <si>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</si>
  <si>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</si>
  <si>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</si>
  <si>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</si>
  <si>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</si>
  <si>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</si>
  <si>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</si>
  <si>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</si>
  <si>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</si>
  <si>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</si>
  <si>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</si>
  <si>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</si>
  <si>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</si>
  <si>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</si>
  <si>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</si>
  <si>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</si>
  <si>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</si>
  <si>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</si>
  <si>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</si>
  <si>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</si>
  <si>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</si>
  <si>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</si>
  <si>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</si>
  <si>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</si>
  <si>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</si>
  <si>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</si>
  <si>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</si>
  <si>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</si>
  <si>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</si>
  <si>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</si>
  <si>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</si>
  <si>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</si>
  <si>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</si>
  <si>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</si>
  <si>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</si>
  <si>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</si>
  <si>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</si>
  <si>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</si>
  <si>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</si>
  <si>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</si>
  <si>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</si>
  <si>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</si>
  <si>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</si>
  <si>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</si>
  <si>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</si>
  <si>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</si>
  <si>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</si>
  <si>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</si>
  <si>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</si>
  <si>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</si>
  <si>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</si>
  <si>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</si>
  <si>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</si>
  <si>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</si>
  <si>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</si>
  <si>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</si>
  <si>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</si>
  <si>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</si>
  <si>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</si>
  <si>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</si>
  <si>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</si>
  <si>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</si>
  <si>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</si>
  <si>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</si>
  <si>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</si>
  <si>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</si>
  <si>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</si>
  <si>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</si>
  <si>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</si>
  <si>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</si>
  <si>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</si>
  <si>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</si>
  <si>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</si>
  <si>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</si>
  <si>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</si>
  <si>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</si>
  <si>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</si>
  <si>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</si>
  <si>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</si>
  <si>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</si>
  <si>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</si>
  <si>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</si>
  <si>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</si>
  <si>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</si>
  <si>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</si>
  <si>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</si>
  <si>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</si>
  <si>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</si>
  <si>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</si>
  <si>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</si>
  <si>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</si>
  <si>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</si>
  <si>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</si>
  <si>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</si>
  <si>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</si>
  <si>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</si>
  <si>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</si>
  <si>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</si>
  <si>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</si>
  <si>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</si>
  <si>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</si>
  <si>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</si>
  <si>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</si>
  <si>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</si>
  <si>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</si>
  <si>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</si>
  <si>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</si>
  <si>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</si>
  <si>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</si>
  <si>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</si>
  <si>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</si>
  <si>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</si>
  <si>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</si>
  <si>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</si>
  <si>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</si>
  <si>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</si>
  <si>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</si>
  <si>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</si>
  <si>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</si>
  <si>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</si>
  <si>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</si>
  <si>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</si>
  <si>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</si>
  <si>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</si>
  <si>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</si>
  <si>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</si>
  <si>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</si>
  <si>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</si>
  <si>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</si>
  <si>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</si>
  <si>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</si>
  <si>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</si>
  <si>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</si>
  <si>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</si>
  <si>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</si>
  <si>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</si>
  <si>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</si>
  <si>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</si>
  <si>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</si>
  <si>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</si>
  <si>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</si>
  <si>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</si>
  <si>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</si>
  <si>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</si>
  <si>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</si>
  <si>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</si>
  <si>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</si>
  <si>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</si>
  <si>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</si>
  <si>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</si>
  <si>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</si>
  <si>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</si>
  <si>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</si>
  <si>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</si>
  <si>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</si>
  <si>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</si>
  <si>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</si>
  <si>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</si>
  <si>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</si>
  <si>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</si>
  <si>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</si>
  <si>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</si>
  <si>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</si>
  <si>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</si>
  <si>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</si>
  <si>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</si>
  <si>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</si>
  <si>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</si>
  <si>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</si>
  <si>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</si>
  <si>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</si>
  <si>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</si>
  <si>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</si>
  <si>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</si>
  <si>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</si>
  <si>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</si>
  <si>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</si>
  <si>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</si>
  <si>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</si>
  <si>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</si>
  <si>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</si>
  <si>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</si>
  <si>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</si>
  <si>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</si>
  <si>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</si>
  <si>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</si>
  <si>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</si>
  <si>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</si>
  <si>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</si>
  <si>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</si>
  <si>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</si>
  <si>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</si>
  <si>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</si>
  <si>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</si>
  <si>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</si>
  <si>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</si>
  <si>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</si>
  <si>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</si>
  <si>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</si>
  <si>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</si>
  <si>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</si>
  <si>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</si>
  <si>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</si>
  <si>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</si>
  <si>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</si>
  <si>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</si>
  <si>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</si>
  <si>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</si>
  <si>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</si>
  <si>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</si>
  <si>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</si>
  <si>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</si>
  <si>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</si>
  <si>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</si>
  <si>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</si>
  <si>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</si>
  <si>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</si>
  <si>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</si>
  <si>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</si>
  <si>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</si>
  <si>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</si>
  <si>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</si>
  <si>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</si>
  <si>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</si>
  <si>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</si>
  <si>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</si>
  <si>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</si>
  <si>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</si>
  <si>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</si>
  <si>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</si>
  <si>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</si>
  <si>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</si>
  <si>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</si>
  <si>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</si>
  <si>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</si>
  <si>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</si>
  <si>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</si>
  <si>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</si>
  <si>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</si>
  <si>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</si>
  <si>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</si>
  <si>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</si>
  <si>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</si>
  <si>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</si>
  <si>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</si>
  <si>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</si>
  <si>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</si>
  <si>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</si>
  <si>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</si>
  <si>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</si>
  <si>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</si>
  <si>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</si>
  <si>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</si>
  <si>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</si>
  <si>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</si>
  <si>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</si>
  <si>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</si>
  <si>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</si>
  <si>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</si>
  <si>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</si>
  <si>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</si>
  <si>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</si>
  <si>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</si>
  <si>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</si>
  <si>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</si>
  <si>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</si>
  <si>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</si>
  <si>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</si>
  <si>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</si>
  <si>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</si>
  <si>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</si>
  <si>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</si>
  <si>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</si>
  <si>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</si>
  <si>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</si>
  <si>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</si>
  <si>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</si>
  <si>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</si>
  <si>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</si>
  <si>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</si>
  <si>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</si>
  <si>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</si>
  <si>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</si>
  <si>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</si>
  <si>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</si>
  <si>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</si>
  <si>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</si>
  <si>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</si>
  <si>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</si>
  <si>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</si>
  <si>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</si>
  <si>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</si>
  <si>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</si>
  <si>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</si>
  <si>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</si>
  <si>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</si>
  <si>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</si>
  <si>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</si>
  <si>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</si>
  <si>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</si>
  <si>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</si>
  <si>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</si>
  <si>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</si>
  <si>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</si>
  <si>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</si>
  <si>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</si>
  <si>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</si>
  <si>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</si>
  <si>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</si>
  <si>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</si>
  <si>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</si>
  <si>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</si>
  <si>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</si>
  <si>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</si>
  <si>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</si>
  <si>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</si>
  <si>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</si>
  <si>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</si>
  <si>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</si>
  <si>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</si>
  <si>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</si>
  <si>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</si>
  <si>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</si>
  <si>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</si>
  <si>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</si>
  <si>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</si>
  <si>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</si>
  <si>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</si>
  <si>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</si>
  <si>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</si>
  <si>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</si>
  <si>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</si>
  <si>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</si>
  <si>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</si>
  <si>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</si>
  <si>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</si>
  <si>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</si>
  <si>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</si>
  <si>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</si>
  <si>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</si>
  <si>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</si>
  <si>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</si>
  <si>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</si>
  <si>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</si>
  <si>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</si>
  <si>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</si>
  <si>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</si>
  <si>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</si>
  <si>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</si>
  <si>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</si>
  <si>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</si>
  <si>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</si>
  <si>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</si>
  <si>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</si>
  <si>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</si>
  <si>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</si>
  <si>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</si>
  <si>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</si>
  <si>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</si>
  <si>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</si>
  <si>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</si>
  <si>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</si>
  <si>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</si>
  <si>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</si>
  <si>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</si>
  <si>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</si>
  <si>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</si>
  <si>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</si>
  <si>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</si>
  <si>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</si>
  <si>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</si>
  <si>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</si>
  <si>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</si>
  <si>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</si>
  <si>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</si>
  <si>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</si>
  <si>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</si>
  <si>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</si>
  <si>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</si>
  <si>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</si>
  <si>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</si>
  <si>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</si>
  <si>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</si>
  <si>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</si>
  <si>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</si>
  <si>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</si>
  <si>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</si>
  <si>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</si>
  <si>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</si>
  <si>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</si>
  <si>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</si>
  <si>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</si>
  <si>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</si>
  <si>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</si>
  <si>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</si>
  <si>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</si>
  <si>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</si>
  <si>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</si>
  <si>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</si>
  <si>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</si>
  <si>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</si>
  <si>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</si>
  <si>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</si>
  <si>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</si>
  <si>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</si>
  <si>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</si>
  <si>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</si>
  <si>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</si>
  <si>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</si>
  <si>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</si>
  <si>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</si>
  <si>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</si>
  <si>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</si>
  <si>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</si>
  <si>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</si>
  <si>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</si>
  <si>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</si>
  <si>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</si>
  <si>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</si>
  <si>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</si>
  <si>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</si>
  <si>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</si>
  <si>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</si>
  <si>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</si>
  <si>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</si>
  <si>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</si>
  <si>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</si>
  <si>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</si>
  <si>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</si>
  <si>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</si>
  <si>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</si>
  <si>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</si>
  <si>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</si>
  <si>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</si>
  <si>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</si>
  <si>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</si>
  <si>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</si>
  <si>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</si>
  <si>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</si>
  <si>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</si>
  <si>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</si>
  <si>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</si>
  <si>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</si>
  <si>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</si>
  <si>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</si>
  <si>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</si>
  <si>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</si>
  <si>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</si>
  <si>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</si>
  <si>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</si>
  <si>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</si>
  <si>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</si>
  <si>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</si>
  <si>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</si>
  <si>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</si>
  <si>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</si>
  <si>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</si>
  <si>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</si>
  <si>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</si>
  <si>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</si>
  <si>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</si>
  <si>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</si>
  <si>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</si>
  <si>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</si>
  <si>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</si>
  <si>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</si>
  <si>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</si>
  <si>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</si>
  <si>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</si>
  <si>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</si>
  <si>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</si>
  <si>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</si>
  <si>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</si>
  <si>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</si>
  <si>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</si>
  <si>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</si>
  <si>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</si>
  <si>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</si>
  <si>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</si>
  <si>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</si>
  <si>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</si>
  <si>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</si>
  <si>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</si>
  <si>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</si>
  <si>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</si>
  <si>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</si>
  <si>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</si>
  <si>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</si>
  <si>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</si>
  <si>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</si>
  <si>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</si>
  <si>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</si>
  <si>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</si>
  <si>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</si>
  <si>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</si>
  <si>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</si>
  <si>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</si>
  <si>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</si>
  <si>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</si>
  <si>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</si>
  <si>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</si>
  <si>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</si>
  <si>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</si>
  <si>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</si>
  <si>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</si>
  <si>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</si>
  <si>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</si>
  <si>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</si>
  <si>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</si>
  <si>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</si>
  <si>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</si>
  <si>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</si>
  <si>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</si>
  <si>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</si>
  <si>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</si>
  <si>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</si>
  <si>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</si>
  <si>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</si>
  <si>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</si>
  <si>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</si>
  <si>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</si>
  <si>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</si>
  <si>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</si>
  <si>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</si>
  <si>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</si>
  <si>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</si>
  <si>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</si>
  <si>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</si>
  <si>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</si>
  <si>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</si>
  <si>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</si>
  <si>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</si>
  <si>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</si>
  <si>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</si>
  <si>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</si>
  <si>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</si>
  <si>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</si>
  <si>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</si>
  <si>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</si>
  <si>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</si>
  <si>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</si>
  <si>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</si>
  <si>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</si>
  <si>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</si>
  <si>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</si>
  <si>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</si>
  <si>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</si>
  <si>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</si>
  <si>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</si>
  <si>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</si>
  <si>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</si>
  <si>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</si>
  <si>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</si>
  <si>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</si>
  <si>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</si>
  <si>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</si>
  <si>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</si>
  <si>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</si>
  <si>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</si>
  <si>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</si>
  <si>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</si>
  <si>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</si>
  <si>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</si>
  <si>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</si>
  <si>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</si>
  <si>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</si>
  <si>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</si>
  <si>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</si>
  <si>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</si>
  <si>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</si>
  <si>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</si>
  <si>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</si>
  <si>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</si>
  <si>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</si>
  <si>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</si>
  <si>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</si>
  <si>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</si>
  <si>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</si>
  <si>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</si>
  <si>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</si>
  <si>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</si>
  <si>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</si>
  <si>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</si>
  <si>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</si>
  <si>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</si>
  <si>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</si>
  <si>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</si>
  <si>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</si>
  <si>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</si>
  <si>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</si>
  <si>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</si>
  <si>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</si>
  <si>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</si>
  <si>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</si>
  <si>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</si>
  <si>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</si>
  <si>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</si>
  <si>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</si>
  <si>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</si>
  <si>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</si>
  <si>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</si>
  <si>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</si>
  <si>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</si>
  <si>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</si>
  <si>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</si>
  <si>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</si>
  <si>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</si>
  <si>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</si>
  <si>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</si>
  <si>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</si>
  <si>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</si>
  <si>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</si>
  <si>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</si>
  <si>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</si>
  <si>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</si>
  <si>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</si>
  <si>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</si>
  <si>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</si>
  <si>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</si>
  <si>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</si>
  <si>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</si>
  <si>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</si>
  <si>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</si>
  <si>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</si>
  <si>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</si>
  <si>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</si>
  <si>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</si>
  <si>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</si>
  <si>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</si>
  <si>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</si>
  <si>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</si>
  <si>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</si>
  <si>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</si>
  <si>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</si>
  <si>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</si>
  <si>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</si>
  <si>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</si>
  <si>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</si>
  <si>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</si>
  <si>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</si>
  <si>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</si>
  <si>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</si>
  <si>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</si>
  <si>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</si>
  <si>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</si>
  <si>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</si>
  <si>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</si>
  <si>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</si>
  <si>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</si>
  <si>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</si>
  <si>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</si>
  <si>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</si>
  <si>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</si>
  <si>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</si>
  <si>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</si>
  <si>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</si>
  <si>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</si>
  <si>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</si>
  <si>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</si>
  <si>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</si>
  <si>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</si>
  <si>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</si>
  <si>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</si>
  <si>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</si>
  <si>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</si>
  <si>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</si>
  <si>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</si>
  <si>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</si>
  <si>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</si>
  <si>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</si>
  <si>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</si>
  <si>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</si>
  <si>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</si>
  <si>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</si>
  <si>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</si>
  <si>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</si>
  <si>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</si>
  <si>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</si>
  <si>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</si>
  <si>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</si>
  <si>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</si>
  <si>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</si>
  <si>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</si>
  <si>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</si>
  <si>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</si>
  <si>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</si>
  <si>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</si>
  <si>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</si>
  <si>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</si>
  <si>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</si>
  <si>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</si>
  <si>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</si>
  <si>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</si>
  <si>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</si>
  <si>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</si>
  <si>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</si>
  <si>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</si>
  <si>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</si>
  <si>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</si>
  <si>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</si>
  <si>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</si>
  <si>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</si>
  <si>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</si>
  <si>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</si>
  <si>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</si>
  <si>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</si>
  <si>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</si>
  <si>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</si>
  <si>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</si>
  <si>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</si>
  <si>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</si>
  <si>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</si>
  <si>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</si>
  <si>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</si>
  <si>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</si>
  <si>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</si>
  <si>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</si>
  <si>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</si>
  <si>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</si>
  <si>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</si>
  <si>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</si>
  <si>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</si>
  <si>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</si>
  <si>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</si>
  <si>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</si>
  <si>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</si>
  <si>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</si>
  <si>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</si>
  <si>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</si>
  <si>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</si>
  <si>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</si>
  <si>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</si>
  <si>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</si>
  <si>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</si>
  <si>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</si>
  <si>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</si>
  <si>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</si>
  <si>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</si>
  <si>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</si>
  <si>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</si>
  <si>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</si>
  <si>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</si>
  <si>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</si>
  <si>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</si>
  <si>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</si>
  <si>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</si>
  <si>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</si>
  <si>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</si>
  <si>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</si>
  <si>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</si>
  <si>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</si>
  <si>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</si>
  <si>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</si>
  <si>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</si>
  <si>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</si>
  <si>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</si>
  <si>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</si>
  <si>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</si>
  <si>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</si>
  <si>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</si>
  <si>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</si>
  <si>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</si>
  <si>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</si>
  <si>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</si>
  <si>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</si>
  <si>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</si>
  <si>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</si>
  <si>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</si>
  <si>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</si>
  <si>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</si>
  <si>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</si>
  <si>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</si>
  <si>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</si>
  <si>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</si>
  <si>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</si>
  <si>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</si>
  <si>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</si>
  <si>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</si>
  <si>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</si>
  <si>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</si>
  <si>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</si>
  <si>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</si>
  <si>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</si>
  <si>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</si>
  <si>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</si>
  <si>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</si>
  <si>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</si>
  <si>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</si>
  <si>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</si>
  <si>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</si>
  <si>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</si>
  <si>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</si>
  <si>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</si>
  <si>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</si>
  <si>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</si>
  <si>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</si>
  <si>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</si>
  <si>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</si>
  <si>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</si>
  <si>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</si>
  <si>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</si>
  <si>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</si>
  <si>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</si>
  <si>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</si>
  <si>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</si>
  <si>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</si>
  <si>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</si>
  <si>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</si>
  <si>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</si>
  <si>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</si>
  <si>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</si>
  <si>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</si>
  <si>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</si>
  <si>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</si>
  <si>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</si>
  <si>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</si>
  <si>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</si>
  <si>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</si>
  <si>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</si>
  <si>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</si>
  <si>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</si>
  <si>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</si>
  <si>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</si>
  <si>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</si>
  <si>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</si>
  <si>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</si>
  <si>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</si>
  <si>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</si>
  <si>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</si>
  <si>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</si>
  <si>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</si>
  <si>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</si>
  <si>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</si>
  <si>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</si>
  <si>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</si>
  <si>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</si>
  <si>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</si>
  <si>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</si>
  <si>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</si>
  <si>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</si>
  <si>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</si>
  <si>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</si>
  <si>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</si>
  <si>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</si>
  <si>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</si>
  <si>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</si>
  <si>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</si>
  <si>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</si>
  <si>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</si>
  <si>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</si>
  <si>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</si>
  <si>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</si>
  <si>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</si>
  <si>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</si>
  <si>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</si>
  <si>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</si>
  <si>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</si>
  <si>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</si>
  <si>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</si>
  <si>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</si>
  <si>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</si>
  <si>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</si>
  <si>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</si>
  <si>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</si>
  <si>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</si>
  <si>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</si>
  <si>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</si>
  <si>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</si>
  <si>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</si>
  <si>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</si>
  <si>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</si>
  <si>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</si>
  <si>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</si>
  <si>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</si>
  <si>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</si>
  <si>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</si>
  <si>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</si>
  <si>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</si>
  <si>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</si>
  <si>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</si>
  <si>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</si>
  <si>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</si>
  <si>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</si>
  <si>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</si>
  <si>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</si>
  <si>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</si>
  <si>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</si>
  <si>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</si>
  <si>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</si>
  <si>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</si>
  <si>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</si>
  <si>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</si>
  <si>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</si>
  <si>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</si>
  <si>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</si>
  <si>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</si>
  <si>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</si>
  <si>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</si>
  <si>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</si>
  <si>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</si>
  <si>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</si>
  <si>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</si>
  <si>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</si>
  <si>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</si>
  <si>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</si>
  <si>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</si>
  <si>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</si>
  <si>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</si>
  <si>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</si>
  <si>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</si>
  <si>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</si>
  <si>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</si>
  <si>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</si>
  <si>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</si>
  <si>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</si>
  <si>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</si>
  <si>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</si>
  <si>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</si>
  <si>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</si>
  <si>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</si>
  <si>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</si>
  <si>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</si>
  <si>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</si>
  <si>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</si>
  <si>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</si>
  <si>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</si>
  <si>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</si>
  <si>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</si>
  <si>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</si>
  <si>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</si>
  <si>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</si>
  <si>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</si>
  <si>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</si>
  <si>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</si>
  <si>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</si>
  <si>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</si>
  <si>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</si>
  <si>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</si>
  <si>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</si>
  <si>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</si>
  <si>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</si>
  <si>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</si>
  <si>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</si>
  <si>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</si>
  <si>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</si>
  <si>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</si>
  <si>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</si>
  <si>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</si>
  <si>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</si>
  <si>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</si>
  <si>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</si>
  <si>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</si>
  <si>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</si>
  <si>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</si>
  <si>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</si>
  <si>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</si>
  <si>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</si>
  <si>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</si>
  <si>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</si>
  <si>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</si>
  <si>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</si>
  <si>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</si>
  <si>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</si>
  <si>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</si>
  <si>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</si>
  <si>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</si>
  <si>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</si>
  <si>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</si>
  <si>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</si>
  <si>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</si>
  <si>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</si>
  <si>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</si>
  <si>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</si>
  <si>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</si>
  <si>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</si>
  <si>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</si>
  <si>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</si>
  <si>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</si>
  <si>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</si>
  <si>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</si>
  <si>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</si>
  <si>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</si>
  <si>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</si>
  <si>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</si>
  <si>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</si>
  <si>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</si>
  <si>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</si>
  <si>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</si>
  <si>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</si>
  <si>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</si>
  <si>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</si>
  <si>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</si>
  <si>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</si>
  <si>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</si>
  <si>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</si>
  <si>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</si>
  <si>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</si>
  <si>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</si>
  <si>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</si>
  <si>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</si>
  <si>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</si>
  <si>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</si>
  <si>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</si>
  <si>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</si>
  <si>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</si>
  <si>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</si>
  <si>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</si>
  <si>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</si>
  <si>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</si>
  <si>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</si>
  <si>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</si>
  <si>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</si>
  <si>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</si>
  <si>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</si>
  <si>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</si>
  <si>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</si>
  <si>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</si>
  <si>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</si>
  <si>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</si>
  <si>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</si>
  <si>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</si>
  <si>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</si>
  <si>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</si>
  <si>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</si>
  <si>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</si>
  <si>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</si>
  <si>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</si>
  <si>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</si>
  <si>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</si>
  <si>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</si>
  <si>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</si>
  <si>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</si>
  <si>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</si>
  <si>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</si>
  <si>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</si>
  <si>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</si>
  <si>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</si>
  <si>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</si>
  <si>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</si>
  <si>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</si>
  <si>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</si>
  <si>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</si>
  <si>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</si>
  <si>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</si>
  <si>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</si>
  <si>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</si>
  <si>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</si>
  <si>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</si>
  <si>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</si>
  <si>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</si>
  <si>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</si>
  <si>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</si>
  <si>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</si>
  <si>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</si>
  <si>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</si>
  <si>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</si>
  <si>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</si>
  <si>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</si>
  <si>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</si>
  <si>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</si>
  <si>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</si>
  <si>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</si>
  <si>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</si>
  <si>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</si>
  <si>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</si>
  <si>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</si>
  <si>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</si>
  <si>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</si>
  <si>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</si>
  <si>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</si>
  <si>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</si>
  <si>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</si>
  <si>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</si>
  <si>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</si>
  <si>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</si>
  <si>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</si>
  <si>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</si>
  <si>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</si>
  <si>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</si>
  <si>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</si>
  <si>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</si>
  <si>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</si>
  <si>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</si>
  <si>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</si>
  <si>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</si>
  <si>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</si>
  <si>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</si>
  <si>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</si>
  <si>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</si>
  <si>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</si>
  <si>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</si>
  <si>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</si>
  <si>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</si>
  <si>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</si>
  <si>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</si>
  <si>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</si>
  <si>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</si>
  <si>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</si>
  <si>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</si>
  <si>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</si>
  <si>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</si>
  <si>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</si>
  <si>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</si>
  <si>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</si>
  <si>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</si>
  <si>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</si>
  <si>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</si>
  <si>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</si>
  <si>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</si>
  <si>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</si>
  <si>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</si>
  <si>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</si>
  <si>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</si>
  <si>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</si>
  <si>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</si>
  <si>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</si>
  <si>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</si>
  <si>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</si>
  <si>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</si>
  <si>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</si>
  <si>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</si>
  <si>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</si>
  <si>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</si>
  <si>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</si>
  <si>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</si>
  <si>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</si>
  <si>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</si>
  <si>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</si>
  <si>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</si>
  <si>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</si>
  <si>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</si>
  <si>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</si>
  <si>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</si>
  <si>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</si>
  <si>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</si>
  <si>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</si>
  <si>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</si>
  <si>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</si>
  <si>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</si>
  <si>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</si>
  <si>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</si>
  <si>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</si>
  <si>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</si>
  <si>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</si>
  <si>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</si>
  <si>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</si>
  <si>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</si>
  <si>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</si>
  <si>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</si>
  <si>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</si>
  <si>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</si>
  <si>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</si>
  <si>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</si>
  <si>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</si>
  <si>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</si>
  <si>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</si>
  <si>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</si>
  <si>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</si>
  <si>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</si>
  <si>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</si>
  <si>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</si>
  <si>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</si>
  <si>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</si>
  <si>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</si>
  <si>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</si>
  <si>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</si>
  <si>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</si>
  <si>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</si>
  <si>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</si>
  <si>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</si>
  <si>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</si>
  <si>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</si>
  <si>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</si>
  <si>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</si>
  <si>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</si>
  <si>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</si>
  <si>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</si>
  <si>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</si>
  <si>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</si>
  <si>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</si>
  <si>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</si>
  <si>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</si>
  <si>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</si>
  <si>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</si>
  <si>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</si>
  <si>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</si>
  <si>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</si>
  <si>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</si>
  <si>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</si>
  <si>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</si>
  <si>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</si>
  <si>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</si>
  <si>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</si>
  <si>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</si>
  <si>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</si>
  <si>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</si>
  <si>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</si>
  <si>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</si>
  <si>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</si>
  <si>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</si>
  <si>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</si>
  <si>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</si>
  <si>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</si>
  <si>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</si>
  <si>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</si>
  <si>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</si>
  <si>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</si>
  <si>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</si>
  <si>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</si>
  <si>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</si>
  <si>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</si>
  <si>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</si>
  <si>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</si>
  <si>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</si>
  <si>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</si>
  <si>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</si>
  <si>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</si>
  <si>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</si>
  <si>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</si>
  <si>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</si>
  <si>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</si>
  <si>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</si>
  <si>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</si>
  <si>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</si>
  <si>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</si>
  <si>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</si>
  <si>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</si>
  <si>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</si>
  <si>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</si>
  <si>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</si>
  <si>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</si>
  <si>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</si>
  <si>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</si>
  <si>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</si>
  <si>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</si>
  <si>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</si>
  <si>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</si>
  <si>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</si>
  <si>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</si>
  <si>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</si>
  <si>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</si>
  <si>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</si>
  <si>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</si>
  <si>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</si>
  <si>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</si>
  <si>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</si>
  <si>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</si>
  <si>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</si>
  <si>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</si>
  <si>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</si>
  <si>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</si>
  <si>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</si>
  <si>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</si>
  <si>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</si>
  <si>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</si>
  <si>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</si>
  <si>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</si>
  <si>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</si>
  <si>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</si>
  <si>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</si>
  <si>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</si>
  <si>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</si>
  <si>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</si>
  <si>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</si>
  <si>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</si>
  <si>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</si>
  <si>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</si>
  <si>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</si>
  <si>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</si>
  <si>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</si>
  <si>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</si>
  <si>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</si>
  <si>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</si>
  <si>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</si>
  <si>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</si>
  <si>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</si>
  <si>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</si>
  <si>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</si>
  <si>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</si>
  <si>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</si>
  <si>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</si>
  <si>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</si>
  <si>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</si>
  <si>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</si>
  <si>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</si>
  <si>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</si>
  <si>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</si>
  <si>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</si>
  <si>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</si>
  <si>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</si>
  <si>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</si>
  <si>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</si>
  <si>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</si>
  <si>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</si>
  <si>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</si>
  <si>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</si>
  <si>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</si>
  <si>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</si>
  <si>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</si>
  <si>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</si>
  <si>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</si>
  <si>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</si>
  <si>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</si>
  <si>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</si>
  <si>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</si>
  <si>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</si>
  <si>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</si>
  <si>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</si>
  <si>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</si>
  <si>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</si>
  <si>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</si>
  <si>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</si>
  <si>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</si>
  <si>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</si>
  <si>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</si>
  <si>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</si>
  <si>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</si>
  <si>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</si>
  <si>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</si>
  <si>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</si>
  <si>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</si>
  <si>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</si>
  <si>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</si>
  <si>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</si>
  <si>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</si>
  <si>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</si>
  <si>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</si>
  <si>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</si>
  <si>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</si>
  <si>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</si>
  <si>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</si>
  <si>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</si>
  <si>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</si>
  <si>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</si>
  <si>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</si>
  <si>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</si>
  <si>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</si>
  <si>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</si>
  <si>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</si>
  <si>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</si>
  <si>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</si>
  <si>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</si>
  <si>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</si>
  <si>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</si>
  <si>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</si>
  <si>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</si>
  <si>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</si>
  <si>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</si>
  <si>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</si>
  <si>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</si>
  <si>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</si>
  <si>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</si>
  <si>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</si>
  <si>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</si>
  <si>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</si>
  <si>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</si>
  <si>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</si>
  <si>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</si>
  <si>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</si>
  <si>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</si>
  <si>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</si>
  <si>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</si>
  <si>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</si>
  <si>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</si>
  <si>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</si>
  <si>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</si>
  <si>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</si>
  <si>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</si>
  <si>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</si>
  <si>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</si>
  <si>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</si>
  <si>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</si>
  <si>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</si>
  <si>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</si>
  <si>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</si>
  <si>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</si>
  <si>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</si>
  <si>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</si>
  <si>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</si>
  <si>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</si>
  <si>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</si>
  <si>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</si>
  <si>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</si>
  <si>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</si>
  <si>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</si>
  <si>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</si>
  <si>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</si>
  <si>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</si>
  <si>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</si>
  <si>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</si>
  <si>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</si>
  <si>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</si>
  <si>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</si>
  <si>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</si>
  <si>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</si>
  <si>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</si>
  <si>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</si>
  <si>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</si>
  <si>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</si>
  <si>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</si>
  <si>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</si>
  <si>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</si>
  <si>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</si>
  <si>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</si>
  <si>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</si>
  <si>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</si>
  <si>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</si>
  <si>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</si>
  <si>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</si>
  <si>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</si>
  <si>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</si>
  <si>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</si>
  <si>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</si>
  <si>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</si>
  <si>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</si>
  <si>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</si>
  <si>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</si>
  <si>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</si>
  <si>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</si>
  <si>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</si>
  <si>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</si>
  <si>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</si>
  <si>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</si>
  <si>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</si>
  <si>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</si>
  <si>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</si>
  <si>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</si>
  <si>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</si>
  <si>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</si>
  <si>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</si>
  <si>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</si>
  <si>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</si>
  <si>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</si>
  <si>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</si>
  <si>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</si>
  <si>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</si>
  <si>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</si>
  <si>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</si>
  <si>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</si>
  <si>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</si>
  <si>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</si>
  <si>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</si>
  <si>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</si>
  <si>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</si>
  <si>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</si>
  <si>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</si>
  <si>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</si>
  <si>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</si>
  <si>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</si>
  <si>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</si>
  <si>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</si>
  <si>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</si>
  <si>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</si>
  <si>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</si>
  <si>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</si>
  <si>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</si>
  <si>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</si>
  <si>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</si>
  <si>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</si>
  <si>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</si>
  <si>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</si>
  <si>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</si>
  <si>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</si>
  <si>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</si>
  <si>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</si>
  <si>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</si>
  <si>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</si>
  <si>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</si>
  <si>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</si>
  <si>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</si>
  <si>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</si>
  <si>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</si>
  <si>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</si>
  <si>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</si>
  <si>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</si>
  <si>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</si>
  <si>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</si>
  <si>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</si>
  <si>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</si>
  <si>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</si>
  <si>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</si>
  <si>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</si>
  <si>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</si>
  <si>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</si>
  <si>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</si>
  <si>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</si>
  <si>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</si>
  <si>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</si>
  <si>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</si>
  <si>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</si>
  <si>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</si>
  <si>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</si>
  <si>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</si>
  <si>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</si>
  <si>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</si>
  <si>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</si>
  <si>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</si>
  <si>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</si>
  <si>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</si>
  <si>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</si>
  <si>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</si>
  <si>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</si>
  <si>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</si>
  <si>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</si>
  <si>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</si>
  <si>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</si>
  <si>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</si>
  <si>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</si>
  <si>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</si>
  <si>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</si>
  <si>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</si>
  <si>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</si>
  <si>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</si>
  <si>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</si>
  <si>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</si>
  <si>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</si>
  <si>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</si>
  <si>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</si>
  <si>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</si>
  <si>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</si>
  <si>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</si>
  <si>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</si>
  <si>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</si>
  <si>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</si>
  <si>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</si>
  <si>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</si>
  <si>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</si>
  <si>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</si>
  <si>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</si>
  <si>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</si>
  <si>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</si>
  <si>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</si>
  <si>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</si>
  <si>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</si>
  <si>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</si>
  <si>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</si>
  <si>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</si>
  <si>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</si>
  <si>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</si>
  <si>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</si>
  <si>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</si>
  <si>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</si>
  <si>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</si>
  <si>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</si>
  <si>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</si>
  <si>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</si>
  <si>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</si>
  <si>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</si>
  <si>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</si>
  <si>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</si>
  <si>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</si>
  <si>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</si>
  <si>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</si>
  <si>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</si>
  <si>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</si>
  <si>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</si>
  <si>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</si>
  <si>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</si>
  <si>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</si>
  <si>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</si>
  <si>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</si>
  <si>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</si>
  <si>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</si>
  <si>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</si>
  <si>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</si>
  <si>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</si>
  <si>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</si>
  <si>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</si>
  <si>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</si>
  <si>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</si>
  <si>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</si>
  <si>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</si>
  <si>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</si>
  <si>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</si>
  <si>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</si>
  <si>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</si>
  <si>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</si>
  <si>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</si>
  <si>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</si>
  <si>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</si>
  <si>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</si>
  <si>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</si>
  <si>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</si>
  <si>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</si>
  <si>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</si>
  <si>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</si>
  <si>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</si>
  <si>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</si>
  <si>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</si>
  <si>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</si>
  <si>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</si>
  <si>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</si>
  <si>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</si>
  <si>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</si>
  <si>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</si>
  <si>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</si>
  <si>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</si>
  <si>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</si>
  <si>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</si>
  <si>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</si>
  <si>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</si>
  <si>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</si>
  <si>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</si>
  <si>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</si>
  <si>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</si>
  <si>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</si>
  <si>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</si>
  <si>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</si>
  <si>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</si>
  <si>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</si>
  <si>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</si>
  <si>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</si>
  <si>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</si>
  <si>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</si>
  <si>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</si>
  <si>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</si>
  <si>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</si>
  <si>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</si>
  <si>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</si>
  <si>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</si>
  <si>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</si>
  <si>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</si>
  <si>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</si>
  <si>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</si>
  <si>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</si>
  <si>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</si>
  <si>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</si>
  <si>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</si>
  <si>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</si>
  <si>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</si>
  <si>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</si>
  <si>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</si>
  <si>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</si>
  <si>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</si>
  <si>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</si>
  <si>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</si>
  <si>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</si>
  <si>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</si>
  <si>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</si>
  <si>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</si>
  <si>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</si>
  <si>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</si>
  <si>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</si>
  <si>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</si>
  <si>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</si>
  <si>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</si>
  <si>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</si>
  <si>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</si>
  <si>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</si>
  <si>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</si>
  <si>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</si>
  <si>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</si>
  <si>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</si>
  <si>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</si>
  <si>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</si>
  <si>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</si>
  <si>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</si>
  <si>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</si>
  <si>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</si>
  <si>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</si>
  <si>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</si>
  <si>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</si>
  <si>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</si>
  <si>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</si>
  <si>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</si>
  <si>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</si>
  <si>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</si>
  <si>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</si>
  <si>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</si>
  <si>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</si>
  <si>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</si>
  <si>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</si>
  <si>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</si>
  <si>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</si>
  <si>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</si>
  <si>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</si>
  <si>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</si>
  <si>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</si>
  <si>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</si>
  <si>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</si>
  <si>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</si>
  <si>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</si>
  <si>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</si>
  <si>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</si>
  <si>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</si>
  <si>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</si>
  <si>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</si>
  <si>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</si>
  <si>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</si>
  <si>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</si>
  <si>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</si>
  <si>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</si>
  <si>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</si>
  <si>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</si>
  <si>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</si>
  <si>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</si>
  <si>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</si>
  <si>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</si>
  <si>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</si>
  <si>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</si>
  <si>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</si>
  <si>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</si>
  <si>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</si>
  <si>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</si>
  <si>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</si>
  <si>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</si>
  <si>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</si>
  <si>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</si>
  <si>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</si>
  <si>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</si>
  <si>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</si>
  <si>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</si>
  <si>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</si>
  <si>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</si>
  <si>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</si>
  <si>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</si>
  <si>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</si>
  <si>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</si>
  <si>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</si>
  <si>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</si>
  <si>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</si>
  <si>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</si>
  <si>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</si>
  <si>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</si>
  <si>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</si>
  <si>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</si>
  <si>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</si>
  <si>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</si>
  <si>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</si>
  <si>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</si>
  <si>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</si>
  <si>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</si>
  <si>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</si>
  <si>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</si>
  <si>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</si>
  <si>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</si>
  <si>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</si>
  <si>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</si>
  <si>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</si>
  <si>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</si>
  <si>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</si>
  <si>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</si>
  <si>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</si>
  <si>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</si>
  <si>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</si>
  <si>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</si>
  <si>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</si>
  <si>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</si>
  <si>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</si>
  <si>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</si>
  <si>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</si>
  <si>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</si>
  <si>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</si>
  <si>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</si>
  <si>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</si>
  <si>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</si>
  <si>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</si>
  <si>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</si>
  <si>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</si>
  <si>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</si>
  <si>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</si>
  <si>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</si>
  <si>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</si>
  <si>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</si>
  <si>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</si>
  <si>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</si>
  <si>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</si>
  <si>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</si>
  <si>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</si>
  <si>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</si>
  <si>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</si>
  <si>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</si>
  <si>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</si>
  <si>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</si>
  <si>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</si>
  <si>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</si>
  <si>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</si>
  <si>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</si>
  <si>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</si>
  <si>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</si>
  <si>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</si>
  <si>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</si>
  <si>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</si>
  <si>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</si>
  <si>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</si>
  <si>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</si>
  <si>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</si>
  <si>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</si>
  <si>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</si>
  <si>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</si>
  <si>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</si>
  <si>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</si>
  <si>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</si>
  <si>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</si>
  <si>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</si>
  <si>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</si>
  <si>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</si>
  <si>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</si>
  <si>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</si>
  <si>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</si>
  <si>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</si>
  <si>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</si>
  <si>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</si>
  <si>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</si>
  <si>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</si>
  <si>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</si>
  <si>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</si>
  <si>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</si>
  <si>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</si>
  <si>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</si>
  <si>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</si>
  <si>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</si>
  <si>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</si>
  <si>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</si>
  <si>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</si>
  <si>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</si>
  <si>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</si>
  <si>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</si>
  <si>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</si>
  <si>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</si>
  <si>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</si>
  <si>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</si>
  <si>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</si>
  <si>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</si>
  <si>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</si>
  <si>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</si>
  <si>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</si>
  <si>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</si>
  <si>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</si>
  <si>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</si>
  <si>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</si>
  <si>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</si>
  <si>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</si>
  <si>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</si>
  <si>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</si>
  <si>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</si>
  <si>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</si>
  <si>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</si>
  <si>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</si>
  <si>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</si>
  <si>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</si>
  <si>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</si>
  <si>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</si>
  <si>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</si>
  <si>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</si>
  <si>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</si>
  <si>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</si>
  <si>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</si>
  <si>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</si>
  <si>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</si>
  <si>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</si>
  <si>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</si>
  <si>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</si>
  <si>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</si>
  <si>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</si>
  <si>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</si>
  <si>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</si>
  <si>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</si>
  <si>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</si>
  <si>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</si>
  <si>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</si>
  <si>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</si>
  <si>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</si>
  <si>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</si>
  <si>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</si>
  <si>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</si>
  <si>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</si>
  <si>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</si>
  <si>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</si>
  <si>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</si>
  <si>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</si>
  <si>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</si>
  <si>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</si>
  <si>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</si>
  <si>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</si>
  <si>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</si>
  <si>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</si>
  <si>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</si>
  <si>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</si>
  <si>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</si>
  <si>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</si>
  <si>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</si>
  <si>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</si>
  <si>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</si>
  <si>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</si>
  <si>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</si>
  <si>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</si>
  <si>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</si>
  <si>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</si>
  <si>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</si>
  <si>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</si>
  <si>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</si>
  <si>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</si>
  <si>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</si>
  <si>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</si>
  <si>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</si>
  <si>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</si>
  <si>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</si>
  <si>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</si>
  <si>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</si>
  <si>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</si>
  <si>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</si>
  <si>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</si>
  <si>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</si>
  <si>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</si>
  <si>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</si>
  <si>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</si>
  <si>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</si>
  <si>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</si>
  <si>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</si>
  <si>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</si>
  <si>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</si>
  <si>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</si>
  <si>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</si>
  <si>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</si>
  <si>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</si>
  <si>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</si>
  <si>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</si>
  <si>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</si>
  <si>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</si>
  <si>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</si>
  <si>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</si>
  <si>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</si>
  <si>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</si>
  <si>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</si>
  <si>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</si>
  <si>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</si>
  <si>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</si>
  <si>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</si>
  <si>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</si>
  <si>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</si>
  <si>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</si>
  <si>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</si>
  <si>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</si>
  <si>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</si>
  <si>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</si>
  <si>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</si>
  <si>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</si>
  <si>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</si>
  <si>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</si>
  <si>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</si>
  <si>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</si>
  <si>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</si>
  <si>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</si>
  <si>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</si>
  <si>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</si>
  <si>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</si>
  <si>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</si>
  <si>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</si>
  <si>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</si>
  <si>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</si>
  <si>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</si>
  <si>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</si>
  <si>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</si>
  <si>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</si>
  <si>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</si>
  <si>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</si>
  <si>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</si>
  <si>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</si>
  <si>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</si>
  <si>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</si>
  <si>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</si>
  <si>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</si>
  <si>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</si>
  <si>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</si>
  <si>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</si>
  <si>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</si>
  <si>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</si>
  <si>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</si>
  <si>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</si>
  <si>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</si>
  <si>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</si>
  <si>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</si>
  <si>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</si>
  <si>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</si>
  <si>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</si>
  <si>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</si>
  <si>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</si>
  <si>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</si>
  <si>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</si>
  <si>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</si>
  <si>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</si>
  <si>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</si>
  <si>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</si>
  <si>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</si>
  <si>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</si>
  <si>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</si>
  <si>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</si>
  <si>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</si>
  <si>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</si>
  <si>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</si>
  <si>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</si>
  <si>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</si>
  <si>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</si>
  <si>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</si>
  <si>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</si>
  <si>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</si>
  <si>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</si>
  <si>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</si>
  <si>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</si>
  <si>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</si>
  <si>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</si>
  <si>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</si>
  <si>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</si>
  <si>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</si>
  <si>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</si>
  <si>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</si>
  <si>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</si>
  <si>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</si>
  <si>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</si>
  <si>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</si>
  <si>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</si>
  <si>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</si>
  <si>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</si>
  <si>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</si>
  <si>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</si>
  <si>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</si>
  <si>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</si>
  <si>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</si>
  <si>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</si>
  <si>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</si>
  <si>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</si>
  <si>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</si>
  <si>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</si>
  <si>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</si>
  <si>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</si>
  <si>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</si>
  <si>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</si>
  <si>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</si>
  <si>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</si>
  <si>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</si>
  <si>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</si>
  <si>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</si>
  <si>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</si>
  <si>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</si>
  <si>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</si>
  <si>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</si>
  <si>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</si>
  <si>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</si>
  <si>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</si>
  <si>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</si>
  <si>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</si>
  <si>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</si>
  <si>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</si>
  <si>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</si>
  <si>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</si>
  <si>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</si>
  <si>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</si>
  <si>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</si>
  <si>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</si>
  <si>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</si>
  <si>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</si>
  <si>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</si>
  <si>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</si>
  <si>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</si>
  <si>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</si>
  <si>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</si>
  <si>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</si>
  <si>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</si>
  <si>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</si>
  <si>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</si>
  <si>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</si>
  <si>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</si>
  <si>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</si>
  <si>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</si>
  <si>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</si>
  <si>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</si>
  <si>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</si>
  <si>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</si>
  <si>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</si>
  <si>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</si>
  <si>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</si>
  <si>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</si>
  <si>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</si>
  <si>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</si>
  <si>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</si>
  <si>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</si>
  <si>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</si>
  <si>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</si>
  <si>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</si>
  <si>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</si>
  <si>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</si>
  <si>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</si>
  <si>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</si>
  <si>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</si>
  <si>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</si>
  <si>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</si>
  <si>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</si>
  <si>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</si>
  <si>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</si>
  <si>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</si>
  <si>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</si>
  <si>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</si>
  <si>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</si>
  <si>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</si>
  <si>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</si>
  <si>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</si>
  <si>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</si>
  <si>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</si>
  <si>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</si>
  <si>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</si>
  <si>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</si>
  <si>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</si>
  <si>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</si>
  <si>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</si>
  <si>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</si>
  <si>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</si>
  <si>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</si>
  <si>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</si>
  <si>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</si>
  <si>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</si>
  <si>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</si>
  <si>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</si>
  <si>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</si>
  <si>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</si>
  <si>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</si>
  <si>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</si>
  <si>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</si>
  <si>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</si>
  <si>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</si>
  <si>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</si>
  <si>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</si>
  <si>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</si>
  <si>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</si>
  <si>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</si>
  <si>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</si>
  <si>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</si>
  <si>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</si>
  <si>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</si>
  <si>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</si>
  <si>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</si>
  <si>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</si>
  <si>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</si>
  <si>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</si>
  <si>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</si>
  <si>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</si>
  <si>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</si>
  <si>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</si>
  <si>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</si>
  <si>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</si>
  <si>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</si>
  <si>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</si>
  <si>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</si>
  <si>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</si>
  <si>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</si>
  <si>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</si>
  <si>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</si>
  <si>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</si>
  <si>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</si>
  <si>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</si>
  <si>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</si>
  <si>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</si>
  <si>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</si>
  <si>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</si>
  <si>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</si>
  <si>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</si>
  <si>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</si>
  <si>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</si>
  <si>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</si>
  <si>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</si>
  <si>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</si>
  <si>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</si>
  <si>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</si>
  <si>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</si>
  <si>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</si>
  <si>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</si>
  <si>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</si>
  <si>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</si>
  <si>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</si>
  <si>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</si>
  <si>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</si>
  <si>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</si>
  <si>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</si>
  <si>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</si>
  <si>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</si>
  <si>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</si>
  <si>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</si>
  <si>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</si>
  <si>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</si>
  <si>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</si>
  <si>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</si>
  <si>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</si>
  <si>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</si>
  <si>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</si>
  <si>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</si>
  <si>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</si>
  <si>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</si>
  <si>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</si>
  <si>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</si>
  <si>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</si>
  <si>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</si>
  <si>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</si>
  <si>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</si>
  <si>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</si>
  <si>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</si>
  <si>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</si>
  <si>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</si>
  <si>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</si>
  <si>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</si>
  <si>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</si>
  <si>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</si>
  <si>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</si>
  <si>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</si>
  <si>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</si>
  <si>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</si>
  <si>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</si>
  <si>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</si>
  <si>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</si>
  <si>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</si>
  <si>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</si>
  <si>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</si>
  <si>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</si>
  <si>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</si>
  <si>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</si>
  <si>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</si>
  <si>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</si>
  <si>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</si>
  <si>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</si>
  <si>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</si>
  <si>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</si>
  <si>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</si>
  <si>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</si>
  <si>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</si>
  <si>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</si>
  <si>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</si>
  <si>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</si>
  <si>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</si>
  <si>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</si>
  <si>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</si>
  <si>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</si>
  <si>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</si>
  <si>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</si>
  <si>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</si>
  <si>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</si>
  <si>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</si>
  <si>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</si>
  <si>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</si>
  <si>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</si>
  <si>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</si>
  <si>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</si>
  <si>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</si>
  <si>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</si>
  <si>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</si>
  <si>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</si>
  <si>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</si>
  <si>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</si>
  <si>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</si>
  <si>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</si>
  <si>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</si>
  <si>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</si>
  <si>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</si>
  <si>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</si>
  <si>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</si>
  <si>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</si>
  <si>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</si>
  <si>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</si>
  <si>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</si>
  <si>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</si>
  <si>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</si>
  <si>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</si>
  <si>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</si>
  <si>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</si>
  <si>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</si>
  <si>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</si>
  <si>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</si>
  <si>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</si>
  <si>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</si>
  <si>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</si>
  <si>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</si>
  <si>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</si>
  <si>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</si>
  <si>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</si>
  <si>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</si>
  <si>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</si>
  <si>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</si>
  <si>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</si>
  <si>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</si>
  <si>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</si>
  <si>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</si>
  <si>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</si>
  <si>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</si>
  <si>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</si>
  <si>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</si>
  <si>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</si>
  <si>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</si>
  <si>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</si>
  <si>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</si>
  <si>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</si>
  <si>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</si>
  <si>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</si>
  <si>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</si>
  <si>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</si>
  <si>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</si>
  <si>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</si>
  <si>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</si>
  <si>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</si>
  <si>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</si>
  <si>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</si>
  <si>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</si>
  <si>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</si>
  <si>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</si>
  <si>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</si>
  <si>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</si>
  <si>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</si>
  <si>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</si>
  <si>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</si>
  <si>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</si>
  <si>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</si>
  <si>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</si>
  <si>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</si>
  <si>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</si>
  <si>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</si>
  <si>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</si>
  <si>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</si>
  <si>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</si>
  <si>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</si>
  <si>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</si>
  <si>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</si>
  <si>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</si>
  <si>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</si>
  <si>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</si>
  <si>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</si>
  <si>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</si>
  <si>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</si>
  <si>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</si>
  <si>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</si>
  <si>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</si>
  <si>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</si>
  <si>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</si>
  <si>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</si>
  <si>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</si>
  <si>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</si>
  <si>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</si>
  <si>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</si>
  <si>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</si>
  <si>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</si>
  <si>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</si>
  <si>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</si>
  <si>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</si>
  <si>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</si>
  <si>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</si>
  <si>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</si>
  <si>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</si>
  <si>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</si>
  <si>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</si>
  <si>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</si>
  <si>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</si>
  <si>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</si>
  <si>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</si>
  <si>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</si>
  <si>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</si>
  <si>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</si>
  <si>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</si>
  <si>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</si>
  <si>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</si>
  <si>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</si>
  <si>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</si>
  <si>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</si>
  <si>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</si>
  <si>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</si>
  <si>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</si>
  <si>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</si>
  <si>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</si>
  <si>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</si>
  <si>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</si>
  <si>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</si>
  <si>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</si>
  <si>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</si>
  <si>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</si>
  <si>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</si>
  <si>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</si>
  <si>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</si>
  <si>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</si>
  <si>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</si>
  <si>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</si>
  <si>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</si>
  <si>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</si>
  <si>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</si>
  <si>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</si>
  <si>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</si>
  <si>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</si>
  <si>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</si>
  <si>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</si>
  <si>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</si>
  <si>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</si>
  <si>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</si>
  <si>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</si>
  <si>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</si>
  <si>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</si>
  <si>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</si>
  <si>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</si>
  <si>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</si>
  <si>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</si>
  <si>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</si>
  <si>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</si>
  <si>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</si>
  <si>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</si>
  <si>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</si>
  <si>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</si>
  <si>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</si>
  <si>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</si>
  <si>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</si>
  <si>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</si>
  <si>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</si>
  <si>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</si>
  <si>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</si>
  <si>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</si>
  <si>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</si>
  <si>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</si>
  <si>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</si>
  <si>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</si>
  <si>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</si>
  <si>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</si>
  <si>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</si>
  <si>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</si>
  <si>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</si>
  <si>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</si>
  <si>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</si>
  <si>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</si>
  <si>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</si>
  <si>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</si>
  <si>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</si>
  <si>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</si>
  <si>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</si>
  <si>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</si>
  <si>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</si>
  <si>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</si>
  <si>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</si>
  <si>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</si>
  <si>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</si>
  <si>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</si>
  <si>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</si>
  <si>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</si>
  <si>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</si>
  <si>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</si>
  <si>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</si>
  <si>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</si>
  <si>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</si>
  <si>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</si>
  <si>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</si>
  <si>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</si>
  <si>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</si>
  <si>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</si>
  <si>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</si>
  <si>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</si>
  <si>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</si>
  <si>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</si>
  <si>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</si>
  <si>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</si>
  <si>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</si>
  <si>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</si>
  <si>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</si>
  <si>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</si>
  <si>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</si>
  <si>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</si>
  <si>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</si>
  <si>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</si>
  <si>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</si>
  <si>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</si>
  <si>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</si>
  <si>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</si>
  <si>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</si>
  <si>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</si>
  <si>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</si>
  <si>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</si>
  <si>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</si>
  <si>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</si>
  <si>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</si>
  <si>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</si>
  <si>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</si>
  <si>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</si>
  <si>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</si>
  <si>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</si>
  <si>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</si>
  <si>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</si>
  <si>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</si>
  <si>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</si>
  <si>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</si>
  <si>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</si>
  <si>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</si>
  <si>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</si>
  <si>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</si>
  <si>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</si>
  <si>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</si>
  <si>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</si>
  <si>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</si>
  <si>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</si>
  <si>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</si>
  <si>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</si>
  <si>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</si>
  <si>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</si>
  <si>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</si>
  <si>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</si>
  <si>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</si>
  <si>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</si>
  <si>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</si>
  <si>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</si>
  <si>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</si>
  <si>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</si>
  <si>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</si>
  <si>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</si>
  <si>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</si>
  <si>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</si>
  <si>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</si>
  <si>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</si>
  <si>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</si>
  <si>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</si>
  <si>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</si>
  <si>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</si>
  <si>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</si>
  <si>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</si>
  <si>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</si>
  <si>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</si>
  <si>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</si>
  <si>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</si>
  <si>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</si>
  <si>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</si>
  <si>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</si>
  <si>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</si>
  <si>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</si>
  <si>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</si>
  <si>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</si>
  <si>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</si>
  <si>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</si>
  <si>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</si>
  <si>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</si>
  <si>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</si>
  <si>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</si>
  <si>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</si>
  <si>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</si>
  <si>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</si>
  <si>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</si>
  <si>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</si>
  <si>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</si>
  <si>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</si>
  <si>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</si>
  <si>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</si>
  <si>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</si>
  <si>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</si>
  <si>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</si>
  <si>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</si>
  <si>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</si>
  <si>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</si>
  <si>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</si>
  <si>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</si>
  <si>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</si>
  <si>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</si>
  <si>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</si>
  <si>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</si>
  <si>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</si>
  <si>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</si>
  <si>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</si>
  <si>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</si>
  <si>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</si>
  <si>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</si>
  <si>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</si>
  <si>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</si>
  <si>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</si>
  <si>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</si>
  <si>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</si>
  <si>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</si>
  <si>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</si>
  <si>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</si>
  <si>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</si>
  <si>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</si>
  <si>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</si>
  <si>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</si>
  <si>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</si>
  <si>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</si>
  <si>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</si>
  <si>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</si>
  <si>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</si>
  <si>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</si>
  <si>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</si>
  <si>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</si>
  <si>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</si>
  <si>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</si>
  <si>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</si>
  <si>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</si>
  <si>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</si>
  <si>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</si>
  <si>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</si>
  <si>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</si>
  <si>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</si>
  <si>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</si>
  <si>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</si>
  <si>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</si>
  <si>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</si>
  <si>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</si>
  <si>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</si>
  <si>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</si>
  <si>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</si>
  <si>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</si>
  <si>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</si>
  <si>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</si>
  <si>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</si>
  <si>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</si>
  <si>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</si>
  <si>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</si>
  <si>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</si>
  <si>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</si>
  <si>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</si>
  <si>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</si>
  <si>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</si>
  <si>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</si>
  <si>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</si>
  <si>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</si>
  <si>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</si>
  <si>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</si>
  <si>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</si>
  <si>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</si>
  <si>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</si>
  <si>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</si>
  <si>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</si>
  <si>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</si>
  <si>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</si>
  <si>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</si>
  <si>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</si>
  <si>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</si>
  <si>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</si>
  <si>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</si>
  <si>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</si>
  <si>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</si>
  <si>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</si>
  <si>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</si>
  <si>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</si>
  <si>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</si>
  <si>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</si>
  <si>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</si>
  <si>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</si>
  <si>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</si>
  <si>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</si>
  <si>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</si>
  <si>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</si>
  <si>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</si>
  <si>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</si>
  <si>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</si>
  <si>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</si>
  <si>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</si>
  <si>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</si>
  <si>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</si>
  <si>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</si>
  <si>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</si>
  <si>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</si>
  <si>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</si>
  <si>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</si>
  <si>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</si>
  <si>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</si>
  <si>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</si>
  <si>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</si>
  <si>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</si>
  <si>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</si>
  <si>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</si>
  <si>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</si>
  <si>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</si>
  <si>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</si>
  <si>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</si>
  <si>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</si>
  <si>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</si>
  <si>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</si>
  <si>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</si>
  <si>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</si>
  <si>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</si>
  <si>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</si>
  <si>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</si>
  <si>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</si>
  <si>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</si>
  <si>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</si>
  <si>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</si>
  <si>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</si>
  <si>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</si>
  <si>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</si>
  <si>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</si>
  <si>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</si>
  <si>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</si>
  <si>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</si>
  <si>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</si>
  <si>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</si>
  <si>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</si>
  <si>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</si>
  <si>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</si>
  <si>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</si>
  <si>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</si>
  <si>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</si>
  <si>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</si>
  <si>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</si>
  <si>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</si>
  <si>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</si>
  <si>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</si>
  <si>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</si>
  <si>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</si>
  <si>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</si>
  <si>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</si>
  <si>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</si>
  <si>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</si>
  <si>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</si>
  <si>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</si>
  <si>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</si>
  <si>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</si>
  <si>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</si>
  <si>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</si>
  <si>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</si>
  <si>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</si>
  <si>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</si>
  <si>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</si>
  <si>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</si>
  <si>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</si>
  <si>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</si>
  <si>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</si>
  <si>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</si>
  <si>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</si>
  <si>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</si>
  <si>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</si>
  <si>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</si>
  <si>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</si>
  <si>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</si>
  <si>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</si>
  <si>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</si>
  <si>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</si>
  <si>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</si>
  <si>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</si>
  <si>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</si>
  <si>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</si>
  <si>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</si>
  <si>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</si>
  <si>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</si>
  <si>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</si>
  <si>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</si>
  <si>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</si>
  <si>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</si>
  <si>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</si>
  <si>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</si>
  <si>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</si>
  <si>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</si>
  <si>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</si>
  <si>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</si>
  <si>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</si>
  <si>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</si>
  <si>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</si>
  <si>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</si>
  <si>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</si>
  <si>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</si>
  <si>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</si>
  <si>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</si>
  <si>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</si>
  <si>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</si>
  <si>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</si>
  <si>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</si>
  <si>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</si>
  <si>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</si>
  <si>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</si>
  <si>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</si>
  <si>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</si>
  <si>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</si>
  <si>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</si>
  <si>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</si>
  <si>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</si>
  <si>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</si>
  <si>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</si>
  <si>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</si>
  <si>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</si>
  <si>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</si>
  <si>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</si>
  <si>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</si>
  <si>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</si>
  <si>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</si>
  <si>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</si>
  <si>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</si>
  <si>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</si>
  <si>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</si>
  <si>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</si>
  <si>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</si>
  <si>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</si>
  <si>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</si>
  <si>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</si>
  <si>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</si>
  <si>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</si>
  <si>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</si>
  <si>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</si>
  <si>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</si>
  <si>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</si>
  <si>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</si>
  <si>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</si>
  <si>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</si>
  <si>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</si>
  <si>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</si>
  <si>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</si>
  <si>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</si>
  <si>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</si>
  <si>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</si>
  <si>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</si>
  <si>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</si>
  <si>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</si>
  <si>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</si>
  <si>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</si>
  <si>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</si>
  <si>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</si>
  <si>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</si>
  <si>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</si>
  <si>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</si>
  <si>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</si>
  <si>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</si>
  <si>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</si>
  <si>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</si>
  <si>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</si>
  <si>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</si>
  <si>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</si>
  <si>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</si>
  <si>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</si>
  <si>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</si>
  <si>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</si>
  <si>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</si>
  <si>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</si>
  <si>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</si>
  <si>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</si>
  <si>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</si>
  <si>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</si>
  <si>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</si>
  <si>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</si>
  <si>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</si>
  <si>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</si>
  <si>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</si>
  <si>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</si>
  <si>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</si>
  <si>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</si>
  <si>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</si>
  <si>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</si>
  <si>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</si>
  <si>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</si>
  <si>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</si>
  <si>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</si>
  <si>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</si>
  <si>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</si>
  <si>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</si>
  <si>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</si>
  <si>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</si>
  <si>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</si>
  <si>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</si>
  <si>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</si>
  <si>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</si>
  <si>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</si>
  <si>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</si>
  <si>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</si>
  <si>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</si>
  <si>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</si>
  <si>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</si>
  <si>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</si>
  <si>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</si>
  <si>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</si>
  <si>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</si>
  <si>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</si>
  <si>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</si>
  <si>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</si>
  <si>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</si>
  <si>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</si>
  <si>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</si>
  <si>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</si>
  <si>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</si>
  <si>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</si>
  <si>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</si>
  <si>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</si>
  <si>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</si>
  <si>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</si>
  <si>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</si>
  <si>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</si>
  <si>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</si>
  <si>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</si>
  <si>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</si>
  <si>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</si>
  <si>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</si>
  <si>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</si>
  <si>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</si>
  <si>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</si>
  <si>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</si>
  <si>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</si>
  <si>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</si>
  <si>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</si>
  <si>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</si>
  <si>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</si>
  <si>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</si>
  <si>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</si>
  <si>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</si>
  <si>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</si>
  <si>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</si>
  <si>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</si>
  <si>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</si>
  <si>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</si>
  <si>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</si>
  <si>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</si>
  <si>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</si>
  <si>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</si>
  <si>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</si>
  <si>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</si>
  <si>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</si>
  <si>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</si>
  <si>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</si>
  <si>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</si>
  <si>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</si>
  <si>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</si>
  <si>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</si>
  <si>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</si>
  <si>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</si>
  <si>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</si>
  <si>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</si>
  <si>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</si>
  <si>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</si>
  <si>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</si>
  <si>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</si>
  <si>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</si>
  <si>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</si>
  <si>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</si>
  <si>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</si>
  <si>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</si>
  <si>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</si>
  <si>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</si>
  <si>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</si>
  <si>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</si>
  <si>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</si>
  <si>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</si>
  <si>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</si>
  <si>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</si>
  <si>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</si>
  <si>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</si>
  <si>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</si>
  <si>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</si>
  <si>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</si>
  <si>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</si>
  <si>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</si>
  <si>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</si>
  <si>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</si>
  <si>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</si>
  <si>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</si>
  <si>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</si>
  <si>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</si>
  <si>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</si>
  <si>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</si>
  <si>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</si>
  <si>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</si>
  <si>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</si>
  <si>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</si>
  <si>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</si>
  <si>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</si>
  <si>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</si>
  <si>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</si>
  <si>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</si>
  <si>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</si>
  <si>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</si>
  <si>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</si>
  <si>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</si>
  <si>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</si>
  <si>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</si>
  <si>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</si>
  <si>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</si>
  <si>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</si>
  <si>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</si>
  <si>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</si>
  <si>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</si>
  <si>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</si>
  <si>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</si>
  <si>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</si>
  <si>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</si>
  <si>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</si>
  <si>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</si>
  <si>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</si>
  <si>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</si>
  <si>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</si>
  <si>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</si>
  <si>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</si>
  <si>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</si>
  <si>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</si>
  <si>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</si>
  <si>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</si>
  <si>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</si>
  <si>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</si>
  <si>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</si>
  <si>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</si>
  <si>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</si>
  <si>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</si>
  <si>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</si>
  <si>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</si>
  <si>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</si>
  <si>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</si>
  <si>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</si>
  <si>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</si>
  <si>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</si>
  <si>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</si>
  <si>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</si>
  <si>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</si>
  <si>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</si>
  <si>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</si>
  <si>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</si>
  <si>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</si>
  <si>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</si>
  <si>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</si>
  <si>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</si>
  <si>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</si>
  <si>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</si>
  <si>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</si>
  <si>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</si>
  <si>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</si>
  <si>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</si>
  <si>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</si>
  <si>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</si>
  <si>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</si>
  <si>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</si>
  <si>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</si>
  <si>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</si>
  <si>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</si>
  <si>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</si>
  <si>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</si>
  <si>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</si>
  <si>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</si>
  <si>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</si>
  <si>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</si>
  <si>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</si>
  <si>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</si>
  <si>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</si>
  <si>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</si>
  <si>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</si>
  <si>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</si>
  <si>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</si>
  <si>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</si>
  <si>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</si>
  <si>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</si>
  <si>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</si>
  <si>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</si>
  <si>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</si>
  <si>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</si>
  <si>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</si>
  <si>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</si>
  <si>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</si>
  <si>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</si>
  <si>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</si>
  <si>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</si>
  <si>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</si>
  <si>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</si>
  <si>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</si>
  <si>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</si>
  <si>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</si>
  <si>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</si>
  <si>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</si>
  <si>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</si>
  <si>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</si>
  <si>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</si>
  <si>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</si>
  <si>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</si>
  <si>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</si>
  <si>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</si>
  <si>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</si>
  <si>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</si>
  <si>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</si>
  <si>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</si>
  <si>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</si>
  <si>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</si>
  <si>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</si>
  <si>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</si>
  <si>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</si>
  <si>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</si>
  <si>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</si>
  <si>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</si>
  <si>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</si>
  <si>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</si>
  <si>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</si>
  <si>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</si>
  <si>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</si>
  <si>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</si>
  <si>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</si>
  <si>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</si>
  <si>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</si>
  <si>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</si>
  <si>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</si>
  <si>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</si>
  <si>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</si>
  <si>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</si>
  <si>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</si>
  <si>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</si>
  <si>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</si>
  <si>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</si>
  <si>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</si>
  <si>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</si>
  <si>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</si>
  <si>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</si>
  <si>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</si>
  <si>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</si>
  <si>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</si>
  <si>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</si>
  <si>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</si>
  <si>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</si>
  <si>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</si>
  <si>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</si>
  <si>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</si>
  <si>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</si>
  <si>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</si>
  <si>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</si>
  <si>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</si>
  <si>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</si>
  <si>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</si>
  <si>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</si>
  <si>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</si>
  <si>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</si>
  <si>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</si>
  <si>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</si>
  <si>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</si>
  <si>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</si>
  <si>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</si>
  <si>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</si>
  <si>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</si>
  <si>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</si>
  <si>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</si>
  <si>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</si>
  <si>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</si>
  <si>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</si>
  <si>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</si>
  <si>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</si>
  <si>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</si>
  <si>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</si>
  <si>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</si>
  <si>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</si>
  <si>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</si>
  <si>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</si>
  <si>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</si>
  <si>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</si>
  <si>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</si>
  <si>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</si>
  <si>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</si>
  <si>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</si>
  <si>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</si>
  <si>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</si>
  <si>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</si>
  <si>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</si>
  <si>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</si>
  <si>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</si>
  <si>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</si>
  <si>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</si>
  <si>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</si>
  <si>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</si>
  <si>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</si>
  <si>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</si>
  <si>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</si>
  <si>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</si>
  <si>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</si>
  <si>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</si>
  <si>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</si>
  <si>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</si>
  <si>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</si>
  <si>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</si>
  <si>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</si>
  <si>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</si>
  <si>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</si>
  <si>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</si>
  <si>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</si>
  <si>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</si>
  <si>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</si>
  <si>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</si>
  <si>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</si>
  <si>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</si>
  <si>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</si>
  <si>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</si>
  <si>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</si>
  <si>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</si>
  <si>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</si>
  <si>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</si>
  <si>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</si>
  <si>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</si>
  <si>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</si>
  <si>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</si>
  <si>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</si>
  <si>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</si>
  <si>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</si>
  <si>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</si>
  <si>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</si>
  <si>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</si>
  <si>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</si>
  <si>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</si>
  <si>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</si>
  <si>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</si>
  <si>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</si>
  <si>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</si>
  <si>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</si>
  <si>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</si>
  <si>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</si>
  <si>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</si>
  <si>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</si>
  <si>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</si>
  <si>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</si>
  <si>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</si>
  <si>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</si>
  <si>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</si>
  <si>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</si>
  <si>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</si>
  <si>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</si>
  <si>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</si>
  <si>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</si>
  <si>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</si>
  <si>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</si>
  <si>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</si>
  <si>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</si>
  <si>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</si>
  <si>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</si>
  <si>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</si>
  <si>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</si>
  <si>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</si>
  <si>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</si>
  <si>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</si>
  <si>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</si>
  <si>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</si>
  <si>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</si>
  <si>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</si>
  <si>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</si>
  <si>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</si>
  <si>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</si>
  <si>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</si>
  <si>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</si>
  <si>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</si>
  <si>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</si>
  <si>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</si>
  <si>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</si>
  <si>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</si>
  <si>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</si>
  <si>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</si>
  <si>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</si>
  <si>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</si>
  <si>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</si>
  <si>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</si>
  <si>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</si>
  <si>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</si>
  <si>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</si>
  <si>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</si>
  <si>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</si>
  <si>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</si>
  <si>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</si>
  <si>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</si>
  <si>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</si>
  <si>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</si>
  <si>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</si>
  <si>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</si>
  <si>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</si>
  <si>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</si>
  <si>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</si>
  <si>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</si>
  <si>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</si>
  <si>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</si>
  <si>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</si>
  <si>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</si>
  <si>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</si>
  <si>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</si>
  <si>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</si>
  <si>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</si>
  <si>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</si>
  <si>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</si>
  <si>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</si>
  <si>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</si>
  <si>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</si>
  <si>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</si>
  <si>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</si>
  <si>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</si>
  <si>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</si>
  <si>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</si>
  <si>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</si>
  <si>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</si>
  <si>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</si>
  <si>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</si>
  <si>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</si>
  <si>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</si>
  <si>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</si>
  <si>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</si>
  <si>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</si>
  <si>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</si>
  <si>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</si>
  <si>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</si>
  <si>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</si>
  <si>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</si>
  <si>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</si>
  <si>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</si>
  <si>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</si>
  <si>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</si>
  <si>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</si>
  <si>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</si>
  <si>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</si>
  <si>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</si>
  <si>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</si>
  <si>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</si>
  <si>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</si>
  <si>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</si>
  <si>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</si>
  <si>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</si>
  <si>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</si>
  <si>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</si>
  <si>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</si>
  <si>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</si>
  <si>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</si>
  <si>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</si>
  <si>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</si>
  <si>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</si>
  <si>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</si>
  <si>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</si>
  <si>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</si>
  <si>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</si>
  <si>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</si>
  <si>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</si>
  <si>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</si>
  <si>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</si>
  <si>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</si>
  <si>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</si>
  <si>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</si>
  <si>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</si>
  <si>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</si>
  <si>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</si>
  <si>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</si>
  <si>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</si>
  <si>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</si>
  <si>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</si>
  <si>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</si>
  <si>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</si>
  <si>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</si>
  <si>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</si>
  <si>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</si>
  <si>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</si>
  <si>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</si>
  <si>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</si>
  <si>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</si>
  <si>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</si>
  <si>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</si>
  <si>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</si>
  <si>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</si>
  <si>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</si>
  <si>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</si>
  <si>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</si>
  <si>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</si>
  <si>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</si>
  <si>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</si>
  <si>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</si>
  <si>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</si>
  <si>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</si>
  <si>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</si>
  <si>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</si>
  <si>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</si>
  <si>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</si>
  <si>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</si>
  <si>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</si>
  <si>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</si>
  <si>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</si>
  <si>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</si>
  <si>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</si>
  <si>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</si>
  <si>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</si>
  <si>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</si>
  <si>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</si>
  <si>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</si>
  <si>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</si>
  <si>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</si>
  <si>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</si>
  <si>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</si>
  <si>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</si>
  <si>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</si>
  <si>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</si>
  <si>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</si>
  <si>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</si>
  <si>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</si>
  <si>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</si>
  <si>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</si>
  <si>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</si>
  <si>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</si>
  <si>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</si>
  <si>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</si>
  <si>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</si>
  <si>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</si>
  <si>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</si>
  <si>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</si>
  <si>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</si>
  <si>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</si>
  <si>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</si>
  <si>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</si>
  <si>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</si>
  <si>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</si>
  <si>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</si>
  <si>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</si>
  <si>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</si>
  <si>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</si>
  <si>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</si>
  <si>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</si>
  <si>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</si>
  <si>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</si>
  <si>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</si>
  <si>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</si>
  <si>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</si>
  <si>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</si>
  <si>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</si>
  <si>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</si>
  <si>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</si>
  <si>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</si>
  <si>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</si>
  <si>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</si>
  <si>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</si>
  <si>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</si>
  <si>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</si>
  <si>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</si>
  <si>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</si>
  <si>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</si>
  <si>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</si>
  <si>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</si>
  <si>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</si>
  <si>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</si>
  <si>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</si>
  <si>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</si>
  <si>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</si>
  <si>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</si>
  <si>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</si>
  <si>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</si>
  <si>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</si>
  <si>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</si>
  <si>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</si>
  <si>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</si>
  <si>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</si>
  <si>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</si>
  <si>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</si>
  <si>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</si>
  <si>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</si>
  <si>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</si>
  <si>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</si>
  <si>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</si>
  <si>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</si>
  <si>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</si>
  <si>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</si>
  <si>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</si>
  <si>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</si>
  <si>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</si>
  <si>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</si>
  <si>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</si>
  <si>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</si>
  <si>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</si>
  <si>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</si>
  <si>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</si>
  <si>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</si>
  <si>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</si>
  <si>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</si>
  <si>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</si>
  <si>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</si>
  <si>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</si>
  <si>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</si>
  <si>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</si>
  <si>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</si>
  <si>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</si>
  <si>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</si>
  <si>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</si>
  <si>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</si>
  <si>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</si>
  <si>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</si>
  <si>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</si>
  <si>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</si>
  <si>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</si>
  <si>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</si>
  <si>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</si>
  <si>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</si>
  <si>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</si>
  <si>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</si>
  <si>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</si>
  <si>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</si>
  <si>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</si>
  <si>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</si>
  <si>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</si>
  <si>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</si>
  <si>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</si>
  <si>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</si>
  <si>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</si>
  <si>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</si>
  <si>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</si>
  <si>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</si>
  <si>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</si>
  <si>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</si>
  <si>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</si>
  <si>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</si>
  <si>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</si>
  <si>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</si>
  <si>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</si>
  <si>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</si>
  <si>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</si>
  <si>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</si>
  <si>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</si>
  <si>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</si>
  <si>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</si>
  <si>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</si>
  <si>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</si>
  <si>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</si>
  <si>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</si>
  <si>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</si>
  <si>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</si>
  <si>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</si>
  <si>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</si>
  <si>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</si>
  <si>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</si>
  <si>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</si>
  <si>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</si>
  <si>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</si>
  <si>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</si>
  <si>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</si>
  <si>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</si>
  <si>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</si>
  <si>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</si>
  <si>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</si>
  <si>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</si>
  <si>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</si>
  <si>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</si>
  <si>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</si>
  <si>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</si>
  <si>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</si>
  <si>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</si>
  <si>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</si>
  <si>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</si>
  <si>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</si>
  <si>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</si>
  <si>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</si>
  <si>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</si>
  <si>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</si>
  <si>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</si>
  <si>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</si>
  <si>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</si>
  <si>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</si>
  <si>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</si>
  <si>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</si>
  <si>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</si>
  <si>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</si>
  <si>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</si>
  <si>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</si>
  <si>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</si>
  <si>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</si>
  <si>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</si>
  <si>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</si>
  <si>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</si>
  <si>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</si>
  <si>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</si>
  <si>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</si>
  <si>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</si>
  <si>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</si>
  <si>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</si>
  <si>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</si>
  <si>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</si>
  <si>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</si>
  <si>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</si>
  <si>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</si>
  <si>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</si>
  <si>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</si>
  <si>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</si>
  <si>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</si>
  <si>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</si>
  <si>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</si>
  <si>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</si>
  <si>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</si>
  <si>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</si>
  <si>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</si>
  <si>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</si>
  <si>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</si>
  <si>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</si>
  <si>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</si>
  <si>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</si>
  <si>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</si>
  <si>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</si>
  <si>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</si>
  <si>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</si>
  <si>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</si>
  <si>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</si>
  <si>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</si>
  <si>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</si>
  <si>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</si>
  <si>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</si>
  <si>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</si>
  <si>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</si>
  <si>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</si>
  <si>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</si>
  <si>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</si>
  <si>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</si>
  <si>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</si>
  <si>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</si>
  <si>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</si>
  <si>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</si>
  <si>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</si>
  <si>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</si>
  <si>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</si>
  <si>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</si>
  <si>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</si>
  <si>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</si>
  <si>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</si>
  <si>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</si>
  <si>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</si>
  <si>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</si>
  <si>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</si>
  <si>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</si>
  <si>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</si>
  <si>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</si>
  <si>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</si>
  <si>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</si>
  <si>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</si>
  <si>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</si>
  <si>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</si>
  <si>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</si>
  <si>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</si>
  <si>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</si>
  <si>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</si>
  <si>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</si>
  <si>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</si>
  <si>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</si>
  <si>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</si>
  <si>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</si>
  <si>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</si>
  <si>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</si>
  <si>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</si>
  <si>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</si>
  <si>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</si>
  <si>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</si>
  <si>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</si>
  <si>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</si>
  <si>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</si>
  <si>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</si>
  <si>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</si>
  <si>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</si>
  <si>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</si>
  <si>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</si>
  <si>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</si>
  <si>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</si>
  <si>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</si>
  <si>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</si>
  <si>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</si>
  <si>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</si>
  <si>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</si>
  <si>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</si>
  <si>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</si>
  <si>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</si>
  <si>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</si>
  <si>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</si>
  <si>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</si>
  <si>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</si>
  <si>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</si>
  <si>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</si>
  <si>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</si>
  <si>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</si>
  <si>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</si>
  <si>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</si>
  <si>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</si>
  <si>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</si>
  <si>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</si>
  <si>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</si>
  <si>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</si>
  <si>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</si>
  <si>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</si>
  <si>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</si>
  <si>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</si>
  <si>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</si>
  <si>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</si>
  <si>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</si>
  <si>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</si>
  <si>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</si>
  <si>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</si>
  <si>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</si>
  <si>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</si>
  <si>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</si>
  <si>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</si>
  <si>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</si>
  <si>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</si>
  <si>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</si>
  <si>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</si>
  <si>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</si>
  <si>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</si>
  <si>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</si>
  <si>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</si>
  <si>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</si>
  <si>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</si>
  <si>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</si>
  <si>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</si>
  <si>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</si>
  <si>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</si>
  <si>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</si>
  <si>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</si>
  <si>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</si>
  <si>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</si>
  <si>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</si>
  <si>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</si>
  <si>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</si>
  <si>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</si>
  <si>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</si>
  <si>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</si>
  <si>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</si>
  <si>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</si>
  <si>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</si>
  <si>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</si>
  <si>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</si>
  <si>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</si>
  <si>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</si>
  <si>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</si>
  <si>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</si>
  <si>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</si>
  <si>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</si>
  <si>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</si>
  <si>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</si>
  <si>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</si>
  <si>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</si>
  <si>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</si>
  <si>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</si>
  <si>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</si>
  <si>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</si>
  <si>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</si>
  <si>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</si>
  <si>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</si>
  <si>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</si>
  <si>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</si>
  <si>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</si>
  <si>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</si>
  <si>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</si>
  <si>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</si>
  <si>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</si>
  <si>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</si>
  <si>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</si>
  <si>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</si>
  <si>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</si>
  <si>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</si>
  <si>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</si>
  <si>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</si>
  <si>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</si>
  <si>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</si>
  <si>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</si>
  <si>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</si>
  <si>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</si>
  <si>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</si>
  <si>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</si>
  <si>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</si>
  <si>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</si>
  <si>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</si>
  <si>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</si>
  <si>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</si>
  <si>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</si>
  <si>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</si>
  <si>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</si>
  <si>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</si>
  <si>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</si>
  <si>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</si>
  <si>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</si>
  <si>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</si>
  <si>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</si>
  <si>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</si>
  <si>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</si>
  <si>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</si>
  <si>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</si>
  <si>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</si>
  <si>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</si>
  <si>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</si>
  <si>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</si>
  <si>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</si>
  <si>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</si>
  <si>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</si>
  <si>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</si>
  <si>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</si>
  <si>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</si>
  <si>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</si>
  <si>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</si>
  <si>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</si>
  <si>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</si>
  <si>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</si>
  <si>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</si>
  <si>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</si>
  <si>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</si>
  <si>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</si>
  <si>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</si>
  <si>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</si>
  <si>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</si>
  <si>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</si>
  <si>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</si>
  <si>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</si>
  <si>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</si>
  <si>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</si>
  <si>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</si>
  <si>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</si>
  <si>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</si>
  <si>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</si>
  <si>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</si>
  <si>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</si>
  <si>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</si>
  <si>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</si>
  <si>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</si>
  <si>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</si>
  <si>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</si>
  <si>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</si>
  <si>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</si>
  <si>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</si>
  <si>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</si>
  <si>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</si>
  <si>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</si>
  <si>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</si>
  <si>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</si>
  <si>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</si>
  <si>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</si>
  <si>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</si>
  <si>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</si>
  <si>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</si>
  <si>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</si>
  <si>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</si>
  <si>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</si>
  <si>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</si>
  <si>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</si>
  <si>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</si>
  <si>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</si>
  <si>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</si>
  <si>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</si>
  <si>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</si>
  <si>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</si>
  <si>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</si>
  <si>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</si>
  <si>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</si>
  <si>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</si>
  <si>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</si>
  <si>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</si>
  <si>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</si>
  <si>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</si>
  <si>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</si>
  <si>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</si>
  <si>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</si>
  <si>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</si>
  <si>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</si>
  <si>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</si>
  <si>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</si>
  <si>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</si>
  <si>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</si>
  <si>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</si>
  <si>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</si>
  <si>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</si>
  <si>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</si>
  <si>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</si>
  <si>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</si>
  <si>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</si>
  <si>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</si>
  <si>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</si>
  <si>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</si>
  <si>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</si>
  <si>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</si>
  <si>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</si>
  <si>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</si>
  <si>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</si>
  <si>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</si>
  <si>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</si>
  <si>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</si>
  <si>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</si>
  <si>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</si>
  <si>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</si>
  <si>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</si>
  <si>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</si>
  <si>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</si>
  <si>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</si>
  <si>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</si>
  <si>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</si>
  <si>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</si>
  <si>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</si>
  <si>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</si>
  <si>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</si>
  <si>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</si>
  <si>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</si>
  <si>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</si>
  <si>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</si>
  <si>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</si>
  <si>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</si>
  <si>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</si>
  <si>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</si>
  <si>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</si>
  <si>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</si>
  <si>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</si>
  <si>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</si>
  <si>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</si>
  <si>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</si>
  <si>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</si>
  <si>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</si>
  <si>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</si>
  <si>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</si>
  <si>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</si>
  <si>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</si>
  <si>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</si>
  <si>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</si>
  <si>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</si>
  <si>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</si>
  <si>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</si>
  <si>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</si>
  <si>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</si>
  <si>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</si>
  <si>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</si>
  <si>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</si>
  <si>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</si>
  <si>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</si>
  <si>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</si>
  <si>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</si>
  <si>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</si>
  <si>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</si>
  <si>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</si>
  <si>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</si>
  <si>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</si>
  <si>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</si>
  <si>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</si>
  <si>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</si>
  <si>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</si>
  <si>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</si>
  <si>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</si>
  <si>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</si>
  <si>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</si>
  <si>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</si>
  <si>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</si>
  <si>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</si>
  <si>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</si>
  <si>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</si>
  <si>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</si>
  <si>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</si>
  <si>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</si>
  <si>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</si>
  <si>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</si>
  <si>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</si>
  <si>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</si>
  <si>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</si>
  <si>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</si>
  <si>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</si>
  <si>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</si>
  <si>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</si>
  <si>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</si>
  <si>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</si>
  <si>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</si>
  <si>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</si>
  <si>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</si>
  <si>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</si>
  <si>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</si>
  <si>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</si>
  <si>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</si>
  <si>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</si>
  <si>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</si>
  <si>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</si>
  <si>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</si>
  <si>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</si>
  <si>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</si>
  <si>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</si>
  <si>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</si>
  <si>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</si>
  <si>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</si>
  <si>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</si>
  <si>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</si>
  <si>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</si>
  <si>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</si>
  <si>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</si>
  <si>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</si>
  <si>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</si>
  <si>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</si>
  <si>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</si>
  <si>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</si>
  <si>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</si>
  <si>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</si>
  <si>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</si>
  <si>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</si>
  <si>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</si>
  <si>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</si>
  <si>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</si>
  <si>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</si>
  <si>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</si>
  <si>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</si>
  <si>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</si>
  <si>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</si>
  <si>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</si>
  <si>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</si>
  <si>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</si>
  <si>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</si>
  <si>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</si>
  <si>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</si>
  <si>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</si>
  <si>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</si>
  <si>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</si>
  <si>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</si>
  <si>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</si>
  <si>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</si>
  <si>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</si>
  <si>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</si>
  <si>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</si>
  <si>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</si>
  <si>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</si>
  <si>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</si>
  <si>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</si>
  <si>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</si>
  <si>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</si>
  <si>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</si>
  <si>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</si>
  <si>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</si>
  <si>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</si>
  <si>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</si>
  <si>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</si>
  <si>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</si>
  <si>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</si>
  <si>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</si>
  <si>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</si>
  <si>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</si>
  <si>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</si>
  <si>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</si>
  <si>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</si>
  <si>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</si>
  <si>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</si>
  <si>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</si>
  <si>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</si>
  <si>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</si>
  <si>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</si>
  <si>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</si>
  <si>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</si>
  <si>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</si>
  <si>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</si>
  <si>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</si>
  <si>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</si>
  <si>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</si>
  <si>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</si>
  <si>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</si>
  <si>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</si>
  <si>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</si>
  <si>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</si>
  <si>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</si>
  <si>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</si>
  <si>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</si>
  <si>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</si>
  <si>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</si>
  <si>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</si>
  <si>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</si>
  <si>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</si>
  <si>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</si>
  <si>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</si>
  <si>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</si>
  <si>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</si>
  <si>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</si>
  <si>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</si>
  <si>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</si>
  <si>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</si>
  <si>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</si>
  <si>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</si>
  <si>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</si>
  <si>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</si>
  <si>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</si>
  <si>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</si>
  <si>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</si>
  <si>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</si>
  <si>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</si>
  <si>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</si>
  <si>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</si>
  <si>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</si>
  <si>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</si>
  <si>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</si>
  <si>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</si>
  <si>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</si>
  <si>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</si>
  <si>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</si>
  <si>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</si>
  <si>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</si>
  <si>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</si>
  <si>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</si>
  <si>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</si>
  <si>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</si>
  <si>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</si>
  <si>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</si>
  <si>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</si>
  <si>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</si>
  <si>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</si>
  <si>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</si>
  <si>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</si>
  <si>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</si>
  <si>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</si>
  <si>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</si>
  <si>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</si>
  <si>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</si>
  <si>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</si>
  <si>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</si>
  <si>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</si>
  <si>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</si>
  <si>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</si>
  <si>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</si>
  <si>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</si>
  <si>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</si>
  <si>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</si>
  <si>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</si>
  <si>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</si>
  <si>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</si>
  <si>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</si>
  <si>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</si>
  <si>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</si>
  <si>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</si>
  <si>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</si>
  <si>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</si>
  <si>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</si>
  <si>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</si>
  <si>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</si>
  <si>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</si>
  <si>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</si>
  <si>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</si>
  <si>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</si>
  <si>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</si>
  <si>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</si>
  <si>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</si>
  <si>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</si>
  <si>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</si>
  <si>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</si>
  <si>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</si>
  <si>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</si>
  <si>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</si>
  <si>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</si>
  <si>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</si>
  <si>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</si>
  <si>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</si>
  <si>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</si>
  <si>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</si>
  <si>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</si>
  <si>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</si>
  <si>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</si>
  <si>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</si>
  <si>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</si>
  <si>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</si>
  <si>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</si>
  <si>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</si>
  <si>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</si>
  <si>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</si>
  <si>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</si>
  <si>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</si>
  <si>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</si>
  <si>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</si>
  <si>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</si>
  <si>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</si>
  <si>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</si>
  <si>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</si>
  <si>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</si>
  <si>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</si>
  <si>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</si>
  <si>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</si>
  <si>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</si>
  <si>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</si>
  <si>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</si>
  <si>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</si>
  <si>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</si>
  <si>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</si>
  <si>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</si>
  <si>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</si>
  <si>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</si>
  <si>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</si>
  <si>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</si>
  <si>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</si>
  <si>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</si>
  <si>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</si>
  <si>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</si>
  <si>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</si>
  <si>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</si>
  <si>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</si>
  <si>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</si>
  <si>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</si>
  <si>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</si>
  <si>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</si>
  <si>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</si>
  <si>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</si>
  <si>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</si>
  <si>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</si>
  <si>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</si>
  <si>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</si>
  <si>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</si>
  <si>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</si>
  <si>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</si>
  <si>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</si>
  <si>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</si>
  <si>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</si>
  <si>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</si>
  <si>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</si>
  <si>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</si>
  <si>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</si>
  <si>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</si>
  <si>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</si>
  <si>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</si>
  <si>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</si>
  <si>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</si>
  <si>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</si>
  <si>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</si>
  <si>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</si>
  <si>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</si>
  <si>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</si>
  <si>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</si>
  <si>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</si>
  <si>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</si>
  <si>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</si>
  <si>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</si>
  <si>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</si>
  <si>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</si>
  <si>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</si>
  <si>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</si>
  <si>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</si>
  <si>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</si>
  <si>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</si>
  <si>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</si>
  <si>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</si>
  <si>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</si>
  <si>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</si>
  <si>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</si>
  <si>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</si>
  <si>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</si>
  <si>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</si>
  <si>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</si>
  <si>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</si>
  <si>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</si>
  <si>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</si>
  <si>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</si>
  <si>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</si>
  <si>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</si>
  <si>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</si>
  <si>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</si>
  <si>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</si>
  <si>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</si>
  <si>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</si>
  <si>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</si>
  <si>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</si>
  <si>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</si>
  <si>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</si>
  <si>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</si>
  <si>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</si>
  <si>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</si>
  <si>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</si>
  <si>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</si>
  <si>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</si>
  <si>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</si>
  <si>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</si>
  <si>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</si>
  <si>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</si>
  <si>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</si>
  <si>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</si>
  <si>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</si>
  <si>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</si>
  <si>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</si>
  <si>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</si>
  <si>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</si>
  <si>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</si>
  <si>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</si>
  <si>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</si>
  <si>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</si>
  <si>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</si>
  <si>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</si>
  <si>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</si>
  <si>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</si>
  <si>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</si>
  <si>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</si>
  <si>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</si>
  <si>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</si>
  <si>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</si>
  <si>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</si>
  <si>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</si>
  <si>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</si>
  <si>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</si>
  <si>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</si>
  <si>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</si>
  <si>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</si>
  <si>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</si>
  <si>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</si>
  <si>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</si>
  <si>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</si>
  <si>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</si>
  <si>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</si>
  <si>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</si>
  <si>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</si>
  <si>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</si>
  <si>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</si>
  <si>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</si>
  <si>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</si>
  <si>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</si>
  <si>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</si>
  <si>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</si>
  <si>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</si>
  <si>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</si>
  <si>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</si>
  <si>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</si>
  <si>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</si>
  <si>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</si>
  <si>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</si>
  <si>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</si>
  <si>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</si>
  <si>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</si>
  <si>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</si>
  <si>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</si>
  <si>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</si>
  <si>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</si>
  <si>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</si>
  <si>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</si>
  <si>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</si>
  <si>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</si>
  <si>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</si>
  <si>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</si>
  <si>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</si>
  <si>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</si>
  <si>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</si>
  <si>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</si>
  <si>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</si>
  <si>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</si>
  <si>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</si>
  <si>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</si>
  <si>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</si>
  <si>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</si>
  <si>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</si>
  <si>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</si>
  <si>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</si>
  <si>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</si>
  <si>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</si>
  <si>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</si>
  <si>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</si>
  <si>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</si>
  <si>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</si>
  <si>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</si>
  <si>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</si>
  <si>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</si>
  <si>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</si>
  <si>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</si>
  <si>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</si>
  <si>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</si>
  <si>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</si>
  <si>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</si>
  <si>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</si>
  <si>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</si>
  <si>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</si>
  <si>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</si>
  <si>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</si>
  <si>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</si>
  <si>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</si>
  <si>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</si>
  <si>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</si>
  <si>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</si>
  <si>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</si>
  <si>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</si>
  <si>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</si>
  <si>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</si>
  <si>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</si>
  <si>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</si>
  <si>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</si>
  <si>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</si>
  <si>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</si>
  <si>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</si>
  <si>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</si>
  <si>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</si>
  <si>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</si>
  <si>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</si>
  <si>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</si>
  <si>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</si>
  <si>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</si>
  <si>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</si>
  <si>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</si>
  <si>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</si>
  <si>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</si>
  <si>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</si>
  <si>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</si>
  <si>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</si>
  <si>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</si>
  <si>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</si>
  <si>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</si>
  <si>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</si>
  <si>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</si>
  <si>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</si>
  <si>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</si>
  <si>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</si>
  <si>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</si>
  <si>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</si>
  <si>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</si>
  <si>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</si>
  <si>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</si>
  <si>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</si>
  <si>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</si>
  <si>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</si>
  <si>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</si>
  <si>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</si>
  <si>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</si>
  <si>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</si>
  <si>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</si>
  <si>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</si>
  <si>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</si>
  <si>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</si>
  <si>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</si>
  <si>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</si>
  <si>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</si>
  <si>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</si>
  <si>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</si>
  <si>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</si>
  <si>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</si>
  <si>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</si>
  <si>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</si>
  <si>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</si>
  <si>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</si>
  <si>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</si>
  <si>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</si>
  <si>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</si>
  <si>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</si>
  <si>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</si>
  <si>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</si>
  <si>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</si>
  <si>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</si>
  <si>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</si>
  <si>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</si>
  <si>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</si>
  <si>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</si>
  <si>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</si>
  <si>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</si>
  <si>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</si>
  <si>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</si>
  <si>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</si>
  <si>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</si>
  <si>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</si>
  <si>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</si>
  <si>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</si>
  <si>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</si>
  <si>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</si>
  <si>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</si>
  <si>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</si>
  <si>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</si>
  <si>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</si>
  <si>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</si>
  <si>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</si>
  <si>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</si>
  <si>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</si>
  <si>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</si>
  <si>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</si>
  <si>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</si>
  <si>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</si>
  <si>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</si>
  <si>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</si>
  <si>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</si>
  <si>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</si>
  <si>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</si>
  <si>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</si>
  <si>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</si>
  <si>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</si>
  <si>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</si>
  <si>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</si>
  <si>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</si>
  <si>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</si>
  <si>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</si>
  <si>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</si>
  <si>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</si>
  <si>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</si>
  <si>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</si>
  <si>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</si>
  <si>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</si>
  <si>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</si>
  <si>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</si>
  <si>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</si>
  <si>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</si>
  <si>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</si>
  <si>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</si>
  <si>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</si>
  <si>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</si>
  <si>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</si>
  <si>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</si>
  <si>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</si>
  <si>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</si>
  <si>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</si>
  <si>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</si>
  <si>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</si>
  <si>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</si>
  <si>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</si>
  <si>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</si>
  <si>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</si>
  <si>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</si>
  <si>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</si>
  <si>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</si>
  <si>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</si>
  <si>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</si>
  <si>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</si>
  <si>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</si>
  <si>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</si>
  <si>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</si>
  <si>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</si>
  <si>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</si>
  <si>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</si>
  <si>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</si>
  <si>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</si>
  <si>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</si>
  <si>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</si>
  <si>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</si>
  <si>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</si>
  <si>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</si>
  <si>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</si>
  <si>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</si>
  <si>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</si>
  <si>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</si>
  <si>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</si>
  <si>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</si>
  <si>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</si>
  <si>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</si>
  <si>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</si>
  <si>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</si>
  <si>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</si>
  <si>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</si>
  <si>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</si>
  <si>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</si>
  <si>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</si>
  <si>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</si>
  <si>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</si>
  <si>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</si>
  <si>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</si>
  <si>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</si>
  <si>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</si>
  <si>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</si>
  <si>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</si>
  <si>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</si>
  <si>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</si>
  <si>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</si>
  <si>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</si>
  <si>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</si>
  <si>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</si>
  <si>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</si>
  <si>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</si>
  <si>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</si>
  <si>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</si>
  <si>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</si>
  <si>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</si>
  <si>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</si>
  <si>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</si>
  <si>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</si>
  <si>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</si>
  <si>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</si>
  <si>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</si>
  <si>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</si>
  <si>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</si>
  <si>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</si>
  <si>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</si>
  <si>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</si>
  <si>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</si>
  <si>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</si>
  <si>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</si>
  <si>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</si>
  <si>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</si>
  <si>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</si>
  <si>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</si>
  <si>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</si>
  <si>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</si>
  <si>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</si>
  <si>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</si>
  <si>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</si>
  <si>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</si>
  <si>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</si>
  <si>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</si>
  <si>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</si>
  <si>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</si>
  <si>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</si>
  <si>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</si>
  <si>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</si>
  <si>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</si>
  <si>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</si>
  <si>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</si>
  <si>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</si>
  <si>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</si>
  <si>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</si>
  <si>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</si>
  <si>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</si>
  <si>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</si>
  <si>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</si>
  <si>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</si>
  <si>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</si>
  <si>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</si>
  <si>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</si>
  <si>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</si>
  <si>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</si>
  <si>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</si>
  <si>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</si>
  <si>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</si>
  <si>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</si>
  <si>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</si>
  <si>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</si>
  <si>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</si>
  <si>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</si>
  <si>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</si>
  <si>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</si>
  <si>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</si>
  <si>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</si>
  <si>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</si>
  <si>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</si>
  <si>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</si>
  <si>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</si>
  <si>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</si>
  <si>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</si>
  <si>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</si>
  <si>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</si>
  <si>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</si>
  <si>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</si>
  <si>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</si>
  <si>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</si>
  <si>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</si>
  <si>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</si>
  <si>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</si>
  <si>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</si>
  <si>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</si>
  <si>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</si>
  <si>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</si>
  <si>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</si>
  <si>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</si>
  <si>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</si>
  <si>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</si>
  <si>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</si>
  <si>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</si>
  <si>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</si>
  <si>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</si>
  <si>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</si>
  <si>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</si>
  <si>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</si>
  <si>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</si>
  <si>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</si>
  <si>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</si>
  <si>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</si>
  <si>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</si>
  <si>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</si>
  <si>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</si>
  <si>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</si>
  <si>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</si>
  <si>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</si>
  <si>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</si>
  <si>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</si>
  <si>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</si>
  <si>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</si>
  <si>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</si>
  <si>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</si>
  <si>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</si>
  <si>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</si>
  <si>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</si>
  <si>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</si>
  <si>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</si>
  <si>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</si>
  <si>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</si>
  <si>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</si>
  <si>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</si>
  <si>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</si>
  <si>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</si>
  <si>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</si>
  <si>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</si>
  <si>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</si>
  <si>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</si>
  <si>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</si>
  <si>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</si>
  <si>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</si>
  <si>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</si>
  <si>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</si>
  <si>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</si>
  <si>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</si>
  <si>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</si>
  <si>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</si>
  <si>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</si>
  <si>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</si>
  <si>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</si>
  <si>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</si>
  <si>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</si>
  <si>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</si>
  <si>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</si>
  <si>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</si>
  <si>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</si>
  <si>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</si>
  <si>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</si>
  <si>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</si>
  <si>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</si>
  <si>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</si>
  <si>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</si>
  <si>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</si>
  <si>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</si>
  <si>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</si>
  <si>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</si>
  <si>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</si>
  <si>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</si>
  <si>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</si>
  <si>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</si>
  <si>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</si>
  <si>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</si>
  <si>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</si>
  <si>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</si>
  <si>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</si>
  <si>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</si>
  <si>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</si>
  <si>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</si>
  <si>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</si>
  <si>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</si>
  <si>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</si>
  <si>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</si>
  <si>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</si>
  <si>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</si>
  <si>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</si>
  <si>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</si>
  <si>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</si>
  <si>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</si>
  <si>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</si>
  <si>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</si>
  <si>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</si>
  <si>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</si>
  <si>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</si>
  <si>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</si>
  <si>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</si>
  <si>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</si>
  <si>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</si>
  <si>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</si>
  <si>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</si>
  <si>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</si>
  <si>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</si>
  <si>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</si>
  <si>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</si>
  <si>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</si>
  <si>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</si>
  <si>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</si>
  <si>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</si>
  <si>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</si>
  <si>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</si>
  <si>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</si>
  <si>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</si>
  <si>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</si>
  <si>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</si>
  <si>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</si>
  <si>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</si>
  <si>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</si>
  <si>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</si>
  <si>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</si>
  <si>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</si>
  <si>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</si>
  <si>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</si>
  <si>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</si>
  <si>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</si>
  <si>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</si>
  <si>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</si>
  <si>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</si>
  <si>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</si>
  <si>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</si>
  <si>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</si>
  <si>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</si>
  <si>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</si>
  <si>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</si>
  <si>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</si>
  <si>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</si>
  <si>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</si>
  <si>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</si>
  <si>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</si>
  <si>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</si>
  <si>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</si>
  <si>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</si>
  <si>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</si>
  <si>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</si>
  <si>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</si>
  <si>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</si>
  <si>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</si>
  <si>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</si>
  <si>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</si>
  <si>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</si>
  <si>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</si>
  <si>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</si>
  <si>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</si>
  <si>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</si>
  <si>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</si>
  <si>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</si>
  <si>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</si>
  <si>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</si>
  <si>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</si>
  <si>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</si>
  <si>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</si>
  <si>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</si>
  <si>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</si>
  <si>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</si>
  <si>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</si>
  <si>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</si>
  <si>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</si>
  <si>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</si>
  <si>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</si>
  <si>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</si>
  <si>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</si>
  <si>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</si>
  <si>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</si>
  <si>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</si>
  <si>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</si>
  <si>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</si>
  <si>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</si>
  <si>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</si>
  <si>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</si>
  <si>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</si>
  <si>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</si>
  <si>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</si>
  <si>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</si>
  <si>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</si>
  <si>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</si>
  <si>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</si>
  <si>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</si>
  <si>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</si>
  <si>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</si>
  <si>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</si>
  <si>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</si>
  <si>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</si>
  <si>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</si>
  <si>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</si>
  <si>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</si>
  <si>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</si>
  <si>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</si>
  <si>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</si>
  <si>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</si>
  <si>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</si>
  <si>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</si>
  <si>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</si>
  <si>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</si>
  <si>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</si>
  <si>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</si>
  <si>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</si>
  <si>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</si>
  <si>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</si>
  <si>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</si>
  <si>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</si>
  <si>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</si>
  <si>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</si>
  <si>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</si>
  <si>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</si>
  <si>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</si>
  <si>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</si>
  <si>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</si>
  <si>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</si>
  <si>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</si>
  <si>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</si>
  <si>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</si>
  <si>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</si>
  <si>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</si>
  <si>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</si>
  <si>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</si>
  <si>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</si>
  <si>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</si>
  <si>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</si>
  <si>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</si>
  <si>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</si>
  <si>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</si>
  <si>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</si>
  <si>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</si>
  <si>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</si>
  <si>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</si>
  <si>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</si>
  <si>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</si>
  <si>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</si>
  <si>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</si>
  <si>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</si>
  <si>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</si>
  <si>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</si>
  <si>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</si>
  <si>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</si>
  <si>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</si>
  <si>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</si>
  <si>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</si>
  <si>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</si>
  <si>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</si>
  <si>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</si>
  <si>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</si>
  <si>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</si>
  <si>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</si>
  <si>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</si>
  <si>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</si>
  <si>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</si>
  <si>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</si>
  <si>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</si>
  <si>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</si>
  <si>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</si>
  <si>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</si>
  <si>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</si>
  <si>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</si>
  <si>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</si>
  <si>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</si>
  <si>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</si>
  <si>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</si>
  <si>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</si>
  <si>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</si>
  <si>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</si>
  <si>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</si>
  <si>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</si>
  <si>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</si>
  <si>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</si>
  <si>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</si>
  <si>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</si>
  <si>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</si>
  <si>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</si>
  <si>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</si>
  <si>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</si>
  <si>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</si>
  <si>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</si>
  <si>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</si>
  <si>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</si>
  <si>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</si>
  <si>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</si>
  <si>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</si>
  <si>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</si>
  <si>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</si>
  <si>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</si>
  <si>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</si>
  <si>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</si>
  <si>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</si>
  <si>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</si>
  <si>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</si>
  <si>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</si>
  <si>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</si>
  <si>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</si>
  <si>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</si>
  <si>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</si>
  <si>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</si>
  <si>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</si>
  <si>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</si>
  <si>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</si>
  <si>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</si>
  <si>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</si>
  <si>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</si>
  <si>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</si>
  <si>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</si>
  <si>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</si>
  <si>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</si>
  <si>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</si>
  <si>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</si>
  <si>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</si>
  <si>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</si>
  <si>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</si>
  <si>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</si>
  <si>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</si>
  <si>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</si>
  <si>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</si>
  <si>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</si>
  <si>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</si>
  <si>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</si>
  <si>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</si>
  <si>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</si>
  <si>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</si>
  <si>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</si>
  <si>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</si>
  <si>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</si>
  <si>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</si>
  <si>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</si>
  <si>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</si>
  <si>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</si>
  <si>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</si>
  <si>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</si>
  <si>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</si>
  <si>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</si>
  <si>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</si>
  <si>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</si>
  <si>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</si>
  <si>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</si>
  <si>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</si>
  <si>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</si>
  <si>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</si>
  <si>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</si>
  <si>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</si>
  <si>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</si>
  <si>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</si>
  <si>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</si>
  <si>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</si>
  <si>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</si>
  <si>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</si>
  <si>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</si>
  <si>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</si>
  <si>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</si>
  <si>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</si>
  <si>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</si>
  <si>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</si>
  <si>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</si>
  <si>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</si>
  <si>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</si>
  <si>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</si>
  <si>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</si>
  <si>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</si>
  <si>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</si>
  <si>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</si>
  <si>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</si>
  <si>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</si>
  <si>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</si>
  <si>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</si>
  <si>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</si>
  <si>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</si>
  <si>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</si>
  <si>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</si>
  <si>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</si>
  <si>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</si>
  <si>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</si>
  <si>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</si>
  <si>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</si>
  <si>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</si>
  <si>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</si>
  <si>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</si>
  <si>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</si>
  <si>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</si>
  <si>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</si>
  <si>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</si>
  <si>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</si>
  <si>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</si>
  <si>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</si>
  <si>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</si>
  <si>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</si>
  <si>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</si>
  <si>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</si>
  <si>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</si>
  <si>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</si>
  <si>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</si>
  <si>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</si>
  <si>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</si>
  <si>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</si>
  <si>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</si>
  <si>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</si>
  <si>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</si>
  <si>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</si>
  <si>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</si>
  <si>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</si>
  <si>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</si>
  <si>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</si>
  <si>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</si>
  <si>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</si>
  <si>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</si>
  <si>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</si>
  <si>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</si>
  <si>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</si>
  <si>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</si>
  <si>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</si>
  <si>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</si>
  <si>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</si>
  <si>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</si>
  <si>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</si>
  <si>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</si>
  <si>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</si>
  <si>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</si>
  <si>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</si>
  <si>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</si>
  <si>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</si>
  <si>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</si>
  <si>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</si>
  <si>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</si>
  <si>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</si>
  <si>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</si>
  <si>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</si>
  <si>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</si>
  <si>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</si>
  <si>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</si>
  <si>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</si>
  <si>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</si>
  <si>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</si>
  <si>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</si>
  <si>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</si>
  <si>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</si>
  <si>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</si>
  <si>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</si>
  <si>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</si>
  <si>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</si>
  <si>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</si>
  <si>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</si>
  <si>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</si>
  <si>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</si>
  <si>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</si>
  <si>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</si>
  <si>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</si>
  <si>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</si>
  <si>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</si>
  <si>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</si>
  <si>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</si>
  <si>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</si>
  <si>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</si>
  <si>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</si>
  <si>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</si>
  <si>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</si>
  <si>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</si>
  <si>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</si>
  <si>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</si>
  <si>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</si>
  <si>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</si>
  <si>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</si>
  <si>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</si>
  <si>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</si>
  <si>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</si>
  <si>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</si>
  <si>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</si>
  <si>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</si>
  <si>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</si>
  <si>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</si>
  <si>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</si>
  <si>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</si>
  <si>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</si>
  <si>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</si>
  <si>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</si>
  <si>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</si>
  <si>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</si>
  <si>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</si>
  <si>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</si>
  <si>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</si>
  <si>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</si>
  <si>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</si>
  <si>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</si>
  <si>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</si>
  <si>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</si>
  <si>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</si>
  <si>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</si>
  <si>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</si>
  <si>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</si>
  <si>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</si>
  <si>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</si>
  <si>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</si>
  <si>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</si>
  <si>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</si>
  <si>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</si>
  <si>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</si>
  <si>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</si>
  <si>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</si>
  <si>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</si>
  <si>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</si>
  <si>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</si>
  <si>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</si>
  <si>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</si>
  <si>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</si>
  <si>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</si>
  <si>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</si>
  <si>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</si>
  <si>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</si>
  <si>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</si>
  <si>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</si>
  <si>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</si>
  <si>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</si>
  <si>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</si>
  <si>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</si>
  <si>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</si>
  <si>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</si>
  <si>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</si>
  <si>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</si>
  <si>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</si>
  <si>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</si>
  <si>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</si>
  <si>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</si>
  <si>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</si>
  <si>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</si>
  <si>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</si>
  <si>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</si>
  <si>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</si>
  <si>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</si>
  <si>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</si>
  <si>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</si>
  <si>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</si>
  <si>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</si>
  <si>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</si>
  <si>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</si>
  <si>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</si>
  <si>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</si>
  <si>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</si>
  <si>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</si>
  <si>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</si>
  <si>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</si>
  <si>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</si>
  <si>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</si>
  <si>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</si>
  <si>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</si>
  <si>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</si>
  <si>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</si>
  <si>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</si>
  <si>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</si>
  <si>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</si>
  <si>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</si>
  <si>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</si>
  <si>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</si>
  <si>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</si>
  <si>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</si>
  <si>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</si>
  <si>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</si>
  <si>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</si>
  <si>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</si>
  <si>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</si>
  <si>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</si>
  <si>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</si>
  <si>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</si>
  <si>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</si>
  <si>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</si>
  <si>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</si>
  <si>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</si>
  <si>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</si>
  <si>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</si>
  <si>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</si>
  <si>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</si>
  <si>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</si>
  <si>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</si>
  <si>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</si>
  <si>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</si>
  <si>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</si>
  <si>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</si>
  <si>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</si>
  <si>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</si>
  <si>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</si>
  <si>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</si>
  <si>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</si>
  <si>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</si>
  <si>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</si>
  <si>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</si>
  <si>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</si>
  <si>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</si>
  <si>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</si>
  <si>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</si>
  <si>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</si>
  <si>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</si>
  <si>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</si>
  <si>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</si>
  <si>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</si>
  <si>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</si>
  <si>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</si>
  <si>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</si>
  <si>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</si>
  <si>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</si>
  <si>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</si>
  <si>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</si>
  <si>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</si>
  <si>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</si>
  <si>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</si>
  <si>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</si>
  <si>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</si>
  <si>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</si>
  <si>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</si>
  <si>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</si>
  <si>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</si>
  <si>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</si>
  <si>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</si>
  <si>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</si>
  <si>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</si>
  <si>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</si>
  <si>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</si>
  <si>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</si>
  <si>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</si>
  <si>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</si>
  <si>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</si>
  <si>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</si>
  <si>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</si>
  <si>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</si>
  <si>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</si>
  <si>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</si>
  <si>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</si>
  <si>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</si>
  <si>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</si>
  <si>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</si>
  <si>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</si>
  <si>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</si>
  <si>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</si>
  <si>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</si>
  <si>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</si>
  <si>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</si>
  <si>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</si>
  <si>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</si>
  <si>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</si>
  <si>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</si>
  <si>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</si>
  <si>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</si>
  <si>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</si>
  <si>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</si>
  <si>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</si>
  <si>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</si>
  <si>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</si>
  <si>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</si>
  <si>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</si>
  <si>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</si>
  <si>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</si>
  <si>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</si>
  <si>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</si>
  <si>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</si>
  <si>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</si>
  <si>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</si>
  <si>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</si>
  <si>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</si>
  <si>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</si>
  <si>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</si>
  <si>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</si>
  <si>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</si>
  <si>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</si>
  <si>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</si>
  <si>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</si>
  <si>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</si>
  <si>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</si>
  <si>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</si>
  <si>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</si>
  <si>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</si>
  <si>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</si>
  <si>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</si>
  <si>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</si>
  <si>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</si>
  <si>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</si>
  <si>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</si>
  <si>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</si>
  <si>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</si>
  <si>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</si>
  <si>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</si>
  <si>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</si>
  <si>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</si>
  <si>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</si>
  <si>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</si>
  <si>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</si>
  <si>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</si>
  <si>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</si>
  <si>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</si>
  <si>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</si>
  <si>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</si>
  <si>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</si>
  <si>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</si>
  <si>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</si>
  <si>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</si>
  <si>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</si>
  <si>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</si>
  <si>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</si>
  <si>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</si>
  <si>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</si>
  <si>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</si>
  <si>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</si>
  <si>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</si>
  <si>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</si>
  <si>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</si>
  <si>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</si>
  <si>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</si>
  <si>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</si>
  <si>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</si>
  <si>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</si>
  <si>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</si>
  <si>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</si>
  <si>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</si>
  <si>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</si>
  <si>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</si>
  <si>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</si>
  <si>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</si>
  <si>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</si>
  <si>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</si>
  <si>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</si>
  <si>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</si>
  <si>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</si>
  <si>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</si>
  <si>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</si>
  <si>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</si>
  <si>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</si>
  <si>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</si>
  <si>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</si>
  <si>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</si>
  <si>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</si>
  <si>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</si>
  <si>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</si>
  <si>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</si>
  <si>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</si>
  <si>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</si>
  <si>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</si>
  <si>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</si>
  <si>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</si>
  <si>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</si>
  <si>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</si>
  <si>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</si>
  <si>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</si>
  <si>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</si>
  <si>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</si>
  <si>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</si>
  <si>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</si>
  <si>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</si>
  <si>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</si>
  <si>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</si>
  <si>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</si>
  <si>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</si>
  <si>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</si>
  <si>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</si>
  <si>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</si>
  <si>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</si>
  <si>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</si>
  <si>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</si>
  <si>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</si>
  <si>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</si>
  <si>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</si>
  <si>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</si>
  <si>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</si>
  <si>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</si>
  <si>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</si>
  <si>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</si>
  <si>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</si>
  <si>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</si>
  <si>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</si>
  <si>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</si>
  <si>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</si>
  <si>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</si>
  <si>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</si>
  <si>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</si>
  <si>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</si>
  <si>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</si>
  <si>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</si>
  <si>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</si>
  <si>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</si>
  <si>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</si>
  <si>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</si>
  <si>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</si>
  <si>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</si>
  <si>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</si>
  <si>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</si>
  <si>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</si>
  <si>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</si>
  <si>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</si>
  <si>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</si>
  <si>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</si>
  <si>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</si>
  <si>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</si>
  <si>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</si>
  <si>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</si>
  <si>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</si>
  <si>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</si>
  <si>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</si>
  <si>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</si>
  <si>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</si>
  <si>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</si>
  <si>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</si>
  <si>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</si>
  <si>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</si>
  <si>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</si>
  <si>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</si>
  <si>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</si>
  <si>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</si>
  <si>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</si>
  <si>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</si>
  <si>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</si>
  <si>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</si>
  <si>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</si>
  <si>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</si>
  <si>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</si>
  <si>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</si>
  <si>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</si>
  <si>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</si>
  <si>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</si>
  <si>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</si>
  <si>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</si>
  <si>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</si>
  <si>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</si>
  <si>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</si>
  <si>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</si>
  <si>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</si>
  <si>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</si>
  <si>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</si>
  <si>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</si>
  <si>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</si>
  <si>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</si>
  <si>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</si>
  <si>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</si>
  <si>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</si>
  <si>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</si>
  <si>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</si>
  <si>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</si>
  <si>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</si>
  <si>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</si>
  <si>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</si>
  <si>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</si>
  <si>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</si>
  <si>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</si>
  <si>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</si>
  <si>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</si>
  <si>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</si>
  <si>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</si>
  <si>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</si>
  <si>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</si>
  <si>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</si>
  <si>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</si>
  <si>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</si>
  <si>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</si>
  <si>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</si>
  <si>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</si>
  <si>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</si>
  <si>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</si>
  <si>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</si>
  <si>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</si>
  <si>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</si>
  <si>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</si>
  <si>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</si>
  <si>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</si>
  <si>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</si>
  <si>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</si>
  <si>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</si>
  <si>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</si>
  <si>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</si>
  <si>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</si>
  <si>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</si>
  <si>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</si>
  <si>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</si>
  <si>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</si>
  <si>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</si>
  <si>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</si>
  <si>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</si>
  <si>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</si>
  <si>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</si>
  <si>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</si>
  <si>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</si>
  <si>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</si>
  <si>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</si>
  <si>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</si>
  <si>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</si>
  <si>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</si>
  <si>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</si>
  <si>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</si>
  <si>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</si>
  <si>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</si>
  <si>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</si>
  <si>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</si>
  <si>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</si>
  <si>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</si>
  <si>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</si>
  <si>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</si>
  <si>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</si>
  <si>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</si>
  <si>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</si>
  <si>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</si>
  <si>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</si>
  <si>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</si>
  <si>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</si>
  <si>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</si>
  <si>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</si>
  <si>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</si>
  <si>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</si>
  <si>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</si>
  <si>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</si>
  <si>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</si>
  <si>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</si>
  <si>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</si>
  <si>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</si>
  <si>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</si>
  <si>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</si>
  <si>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</si>
  <si>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</si>
  <si>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</si>
  <si>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</si>
  <si>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</si>
  <si>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</si>
  <si>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</si>
  <si>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</si>
  <si>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</si>
  <si>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</si>
  <si>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</si>
  <si>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</si>
  <si>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</si>
  <si>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</si>
  <si>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</si>
  <si>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</si>
  <si>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</si>
  <si>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</si>
  <si>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</si>
  <si>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</si>
  <si>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</si>
  <si>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</si>
  <si>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</si>
  <si>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</si>
  <si>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</si>
  <si>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</si>
  <si>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</si>
  <si>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</si>
  <si>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</si>
  <si>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</si>
  <si>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</si>
  <si>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</si>
  <si>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</si>
  <si>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</si>
  <si>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</si>
  <si>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</si>
  <si>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</si>
  <si>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</si>
  <si>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</si>
  <si>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</si>
  <si>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</si>
  <si>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</si>
  <si>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</si>
  <si>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</si>
  <si>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</si>
  <si>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</si>
  <si>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</si>
  <si>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</si>
  <si>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</si>
  <si>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</si>
  <si>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</si>
  <si>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</si>
  <si>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</si>
  <si>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</si>
  <si>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</si>
  <si>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</si>
  <si>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</si>
  <si>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</si>
  <si>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</si>
  <si>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</si>
  <si>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</si>
  <si>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</si>
  <si>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</si>
  <si>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</si>
  <si>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</si>
  <si>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</si>
  <si>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</si>
  <si>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</si>
  <si>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</si>
  <si>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</si>
  <si>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</si>
  <si>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</si>
  <si>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</si>
  <si>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</si>
  <si>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</si>
  <si>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</si>
  <si>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</si>
  <si>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</si>
  <si>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</si>
  <si>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</si>
  <si>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</si>
  <si>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</si>
  <si>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</si>
  <si>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</si>
  <si>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</si>
  <si>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</si>
  <si>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</si>
  <si>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</si>
  <si>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</si>
  <si>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</si>
  <si>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</si>
  <si>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</si>
  <si>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</si>
  <si>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</si>
  <si>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</si>
  <si>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</si>
  <si>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</si>
  <si>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</si>
  <si>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</si>
  <si>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</si>
  <si>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</si>
  <si>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</si>
  <si>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</si>
  <si>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</si>
  <si>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</si>
  <si>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</si>
  <si>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</si>
  <si>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</si>
  <si>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</si>
  <si>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</si>
  <si>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</si>
  <si>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</si>
  <si>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</si>
  <si>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</si>
  <si>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</si>
  <si>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</si>
  <si>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</si>
  <si>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</si>
  <si>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</si>
  <si>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</si>
  <si>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</si>
  <si>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</si>
  <si>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</si>
  <si>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</si>
  <si>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</si>
  <si>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</si>
  <si>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</si>
  <si>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</si>
  <si>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</si>
  <si>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</si>
  <si>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</si>
  <si>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</si>
  <si>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</si>
  <si>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</si>
  <si>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</si>
  <si>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</si>
  <si>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</si>
  <si>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</si>
  <si>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</si>
  <si>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</si>
  <si>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</si>
  <si>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</si>
  <si>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</si>
  <si>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</si>
  <si>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</si>
  <si>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</si>
  <si>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</si>
  <si>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</si>
  <si>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</si>
  <si>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</si>
  <si>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</si>
  <si>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</si>
  <si>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</si>
  <si>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</si>
  <si>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</si>
  <si>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</si>
  <si>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</si>
  <si>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</si>
  <si>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</si>
  <si>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</si>
  <si>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</si>
  <si>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</si>
  <si>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</si>
  <si>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</si>
  <si>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</si>
  <si>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</si>
  <si>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</si>
  <si>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</si>
  <si>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</si>
  <si>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</si>
  <si>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</si>
  <si>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</si>
  <si>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</si>
  <si>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</si>
  <si>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</si>
  <si>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</si>
  <si>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</si>
  <si>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</si>
  <si>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</si>
  <si>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</si>
  <si>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</si>
  <si>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</si>
  <si>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</si>
  <si>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</si>
  <si>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</si>
  <si>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</si>
  <si>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</si>
  <si>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</si>
  <si>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</si>
  <si>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</si>
  <si>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</si>
  <si>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</si>
  <si>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</si>
  <si>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</si>
  <si>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</si>
  <si>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</si>
  <si>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</si>
  <si>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</si>
  <si>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</si>
  <si>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</si>
  <si>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</si>
  <si>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</si>
  <si>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</si>
  <si>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</si>
  <si>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</si>
  <si>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</si>
  <si>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</si>
  <si>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</si>
  <si>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</si>
  <si>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</si>
  <si>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</si>
  <si>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</si>
  <si>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</si>
  <si>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</si>
  <si>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</si>
  <si>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</si>
  <si>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</si>
  <si>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</si>
  <si>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</si>
  <si>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</si>
  <si>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</si>
  <si>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</si>
  <si>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</si>
  <si>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</si>
  <si>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</si>
  <si>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</si>
  <si>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</si>
  <si>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</si>
  <si>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</si>
  <si>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</si>
  <si>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</si>
  <si>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</si>
  <si>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</si>
  <si>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</si>
  <si>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</si>
  <si>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</si>
  <si>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</si>
  <si>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</si>
  <si>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</si>
  <si>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</si>
  <si>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</si>
  <si>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</si>
  <si>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</si>
  <si>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</si>
  <si>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</si>
  <si>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</si>
  <si>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</si>
  <si>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</si>
  <si>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</si>
  <si>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</si>
  <si>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</si>
  <si>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</si>
  <si>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</si>
  <si>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</si>
  <si>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</si>
  <si>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</si>
  <si>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</si>
  <si>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</si>
  <si>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</si>
  <si>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</si>
  <si>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</si>
  <si>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</si>
  <si>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</si>
  <si>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</si>
  <si>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</si>
  <si>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</si>
  <si>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</si>
  <si>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</si>
  <si>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</si>
  <si>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</si>
  <si>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</si>
  <si>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</si>
  <si>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</si>
  <si>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</si>
  <si>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</si>
  <si>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</si>
  <si>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</si>
  <si>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</si>
  <si>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</si>
  <si>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</si>
  <si>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</si>
  <si>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</si>
  <si>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</si>
  <si>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</si>
  <si>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</si>
  <si>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</si>
  <si>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</si>
  <si>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</si>
  <si>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</si>
  <si>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</si>
  <si>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</si>
  <si>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</si>
  <si>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</si>
  <si>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</si>
  <si>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</si>
  <si>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</si>
  <si>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</si>
  <si>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</si>
  <si>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</si>
  <si>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</si>
  <si>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</si>
  <si>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</si>
  <si>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</si>
  <si>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</si>
  <si>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</si>
  <si>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</si>
  <si>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</si>
  <si>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</si>
  <si>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</si>
  <si>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</si>
  <si>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</si>
  <si>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</si>
  <si>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</si>
  <si>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</si>
  <si>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</si>
  <si>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</si>
  <si>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</si>
  <si>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</si>
  <si>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</si>
  <si>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</si>
  <si>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</si>
  <si>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</si>
  <si>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</si>
  <si>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</si>
  <si>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</si>
  <si>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</si>
  <si>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</si>
  <si>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</si>
  <si>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</si>
  <si>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</si>
  <si>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</si>
  <si>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</si>
  <si>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</si>
  <si>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</si>
  <si>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</si>
  <si>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</si>
  <si>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</si>
  <si>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</si>
  <si>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</si>
  <si>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</si>
  <si>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</si>
  <si>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</si>
  <si>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</si>
  <si>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</si>
  <si>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</si>
  <si>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</si>
  <si>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</si>
  <si>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</si>
  <si>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</si>
  <si>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</si>
  <si>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</si>
  <si>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</si>
  <si>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</si>
  <si>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</si>
  <si>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</si>
  <si>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</si>
  <si>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</si>
  <si>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</si>
  <si>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</si>
  <si>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</si>
  <si>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</si>
  <si>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</si>
  <si>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</si>
  <si>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</si>
  <si>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</si>
  <si>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</si>
  <si>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</si>
  <si>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</si>
  <si>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</si>
  <si>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</si>
  <si>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</si>
  <si>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</si>
  <si>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</si>
  <si>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</si>
  <si>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</si>
  <si>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</si>
  <si>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</si>
  <si>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</si>
  <si>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</si>
  <si>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</si>
  <si>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</si>
  <si>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</si>
  <si>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</si>
  <si>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</si>
  <si>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</si>
  <si>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</si>
  <si>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</si>
  <si>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</si>
  <si>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</si>
  <si>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</si>
  <si>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</si>
  <si>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</si>
  <si>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</si>
  <si>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</si>
  <si>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</si>
  <si>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</si>
  <si>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</si>
  <si>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</si>
  <si>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</si>
  <si>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</si>
  <si>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</si>
  <si>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</si>
  <si>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</si>
  <si>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</si>
  <si>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</si>
  <si>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</si>
  <si>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</si>
  <si>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</si>
  <si>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</si>
  <si>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</si>
  <si>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</si>
  <si>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</si>
  <si>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</si>
  <si>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</si>
  <si>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</si>
  <si>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</si>
  <si>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</si>
  <si>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</si>
  <si>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</si>
  <si>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</si>
  <si>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</si>
  <si>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</si>
  <si>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</si>
  <si>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</si>
  <si>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</si>
  <si>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</si>
  <si>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</si>
  <si>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</si>
  <si>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</si>
  <si>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</si>
  <si>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</si>
  <si>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</si>
  <si>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</si>
  <si>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</si>
  <si>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</si>
  <si>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</si>
  <si>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</si>
  <si>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</si>
  <si>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</si>
  <si>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</si>
  <si>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</si>
  <si>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</si>
  <si>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</si>
  <si>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</si>
  <si>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</si>
  <si>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</si>
  <si>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</si>
  <si>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</si>
  <si>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</si>
  <si>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</si>
  <si>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</si>
  <si>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</si>
  <si>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</si>
  <si>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</si>
  <si>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</si>
  <si>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</si>
  <si>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</si>
  <si>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</si>
  <si>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</si>
  <si>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</si>
  <si>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</si>
  <si>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</si>
  <si>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</si>
  <si>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</si>
  <si>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</si>
  <si>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</si>
  <si>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</si>
  <si>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</si>
  <si>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</si>
  <si>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</si>
  <si>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</si>
  <si>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</si>
  <si>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</si>
  <si>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</si>
  <si>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</si>
  <si>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</si>
  <si>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</si>
  <si>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</si>
  <si>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</si>
  <si>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</si>
  <si>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</si>
  <si>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</si>
  <si>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</si>
  <si>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</si>
  <si>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</si>
  <si>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</si>
  <si>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</si>
  <si>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</si>
  <si>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</si>
  <si>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</si>
  <si>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</si>
  <si>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</si>
  <si>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</si>
  <si>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</si>
  <si>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</si>
  <si>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</si>
  <si>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</si>
  <si>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</si>
  <si>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</si>
  <si>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</si>
  <si>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</si>
  <si>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</si>
  <si>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</si>
  <si>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</si>
  <si>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</si>
  <si>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</si>
  <si>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</si>
  <si>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</si>
  <si>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</si>
  <si>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</si>
  <si>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</si>
  <si>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</si>
  <si>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</si>
  <si>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</si>
  <si>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</si>
  <si>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</si>
  <si>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</si>
  <si>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</si>
  <si>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</si>
  <si>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</si>
  <si>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</si>
  <si>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</si>
  <si>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</si>
  <si>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</si>
  <si>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</si>
  <si>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</si>
  <si>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</si>
  <si>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</si>
  <si>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</si>
  <si>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</si>
  <si>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</si>
  <si>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</si>
  <si>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</si>
  <si>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</si>
  <si>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</si>
  <si>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</si>
  <si>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</si>
  <si>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</si>
  <si>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</si>
  <si>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</si>
  <si>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</si>
  <si>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</si>
  <si>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</si>
  <si>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</si>
  <si>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</si>
  <si>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</si>
  <si>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</si>
  <si>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</si>
  <si>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</si>
  <si>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</si>
  <si>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</si>
  <si>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</si>
  <si>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</si>
  <si>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</si>
  <si>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</si>
  <si>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</si>
  <si>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</si>
  <si>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</si>
  <si>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</si>
  <si>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</si>
  <si>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</si>
  <si>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</si>
  <si>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</si>
  <si>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</si>
  <si>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</si>
  <si>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</si>
  <si>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</si>
  <si>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</si>
  <si>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</si>
  <si>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</si>
  <si>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</si>
  <si>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</si>
  <si>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</si>
  <si>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</si>
  <si>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</si>
  <si>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</si>
  <si>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</si>
  <si>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</si>
  <si>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</si>
  <si>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</si>
  <si>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</si>
  <si>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</si>
  <si>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</si>
  <si>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</si>
  <si>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</si>
  <si>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</si>
  <si>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</si>
  <si>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</si>
  <si>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</si>
  <si>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</si>
  <si>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</si>
  <si>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</si>
  <si>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</si>
  <si>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</si>
  <si>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</si>
  <si>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</si>
  <si>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</si>
  <si>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</si>
  <si>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</si>
  <si>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</si>
  <si>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</si>
  <si>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</si>
  <si>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</si>
  <si>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</si>
  <si>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</si>
  <si>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</si>
  <si>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</si>
  <si>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</si>
  <si>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</si>
  <si>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</si>
  <si>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</si>
  <si>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</si>
  <si>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</si>
  <si>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</si>
  <si>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</si>
  <si>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</si>
  <si>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</si>
  <si>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</si>
  <si>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</si>
  <si>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</si>
  <si>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</si>
  <si>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</si>
  <si>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</si>
  <si>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</si>
  <si>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</si>
  <si>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</si>
  <si>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</si>
  <si>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</si>
  <si>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</si>
  <si>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</si>
  <si>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</si>
  <si>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</si>
  <si>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</si>
  <si>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</si>
  <si>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</si>
  <si>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</si>
  <si>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</si>
  <si>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</si>
  <si>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</si>
  <si>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</si>
  <si>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</si>
  <si>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</si>
  <si>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</si>
  <si>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</si>
  <si>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</si>
  <si>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</si>
  <si>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</si>
  <si>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</si>
  <si>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</si>
  <si>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</si>
  <si>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</si>
  <si>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</si>
  <si>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</si>
  <si>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</si>
  <si>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</si>
  <si>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</si>
  <si>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</si>
  <si>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</si>
  <si>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</si>
  <si>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</si>
  <si>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</si>
  <si>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</si>
  <si>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</si>
  <si>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</si>
  <si>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</si>
  <si>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</si>
  <si>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</si>
  <si>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</si>
  <si>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</si>
  <si>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</si>
  <si>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</si>
  <si>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</si>
  <si>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</si>
  <si>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</si>
  <si>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</si>
  <si>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</si>
  <si>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</si>
  <si>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</si>
  <si>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</si>
  <si>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</si>
  <si>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</si>
  <si>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</si>
  <si>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</si>
  <si>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</si>
  <si>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</si>
  <si>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</si>
  <si>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</si>
  <si>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</si>
  <si>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</si>
  <si>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</si>
  <si>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</si>
  <si>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</si>
  <si>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</si>
  <si>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</si>
  <si>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</si>
  <si>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</si>
  <si>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</si>
  <si>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</si>
  <si>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</si>
  <si>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</si>
  <si>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</si>
  <si>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</si>
  <si>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</si>
  <si>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</si>
  <si>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</si>
  <si>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</si>
  <si>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</si>
  <si>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</si>
  <si>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</si>
  <si>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</si>
  <si>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</si>
  <si>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</si>
  <si>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</si>
  <si>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</si>
  <si>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</si>
  <si>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</si>
  <si>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</si>
  <si>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</si>
  <si>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</si>
  <si>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</si>
  <si>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</si>
  <si>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</si>
  <si>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</si>
  <si>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</si>
  <si>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</si>
  <si>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</si>
  <si>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</si>
  <si>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</si>
  <si>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</si>
  <si>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</si>
  <si>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</si>
  <si>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</si>
  <si>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</si>
  <si>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</si>
  <si>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</si>
  <si>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</si>
  <si>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</si>
  <si>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</si>
  <si>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</si>
  <si>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</si>
  <si>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</si>
  <si>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</si>
  <si>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</si>
  <si>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</si>
  <si>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</si>
  <si>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</si>
  <si>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</si>
  <si>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</si>
  <si>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</si>
  <si>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</si>
  <si>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</si>
  <si>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</si>
  <si>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</si>
  <si>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</si>
  <si>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</si>
  <si>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</si>
  <si>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</si>
  <si>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</si>
  <si>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</si>
  <si>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</si>
  <si>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</si>
  <si>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</si>
  <si>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</si>
  <si>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</si>
  <si>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</si>
  <si>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</si>
  <si>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</si>
  <si>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</si>
  <si>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</si>
  <si>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</si>
  <si>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</si>
  <si>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</si>
  <si>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</si>
  <si>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</si>
  <si>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</si>
  <si>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</si>
  <si>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</si>
  <si>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</si>
  <si>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</si>
  <si>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</si>
  <si>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</si>
  <si>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</si>
  <si>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</si>
  <si>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</si>
  <si>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</si>
  <si>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</si>
  <si>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</si>
  <si>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</si>
  <si>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</si>
  <si>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</si>
  <si>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</si>
  <si>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</si>
  <si>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</si>
  <si>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</si>
  <si>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</si>
  <si>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</si>
  <si>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</si>
  <si>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</si>
  <si>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</si>
  <si>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</si>
  <si>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</si>
  <si>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</si>
  <si>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</si>
  <si>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</si>
  <si>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</si>
  <si>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</si>
  <si>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</si>
  <si>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</si>
  <si>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</si>
  <si>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</si>
  <si>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</si>
  <si>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</si>
  <si>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</si>
  <si>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</si>
  <si>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</si>
  <si>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</si>
  <si>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</si>
  <si>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</si>
  <si>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</si>
  <si>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</si>
  <si>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</si>
  <si>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</si>
  <si>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</si>
  <si>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</si>
  <si>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</si>
  <si>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</si>
  <si>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</si>
  <si>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</si>
  <si>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</si>
  <si>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</si>
  <si>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</si>
  <si>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</si>
  <si>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</si>
  <si>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</si>
  <si>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</si>
  <si>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</si>
  <si>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</si>
  <si>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</si>
  <si>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</si>
  <si>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</si>
  <si>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</si>
  <si>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</si>
  <si>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</si>
  <si>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</si>
  <si>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</si>
  <si>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</si>
  <si>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</si>
  <si>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</si>
  <si>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</si>
  <si>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</si>
  <si>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</si>
  <si>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</si>
  <si>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</si>
  <si>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</si>
  <si>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</si>
  <si>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</si>
  <si>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</si>
  <si>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</si>
  <si>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</si>
  <si>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</si>
  <si>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</si>
  <si>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</si>
  <si>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</si>
  <si>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</si>
  <si>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</si>
  <si>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</si>
  <si>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</si>
  <si>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</si>
  <si>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</si>
  <si>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</si>
  <si>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</si>
  <si>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</si>
  <si>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</si>
  <si>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</si>
  <si>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</si>
  <si>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</si>
  <si>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</si>
  <si>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</si>
  <si>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</si>
  <si>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</si>
  <si>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</si>
  <si>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</si>
  <si>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</si>
  <si>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</si>
  <si>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</si>
  <si>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</si>
  <si>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</si>
  <si>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</si>
  <si>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</si>
  <si>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</si>
  <si>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</si>
  <si>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</si>
  <si>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</si>
  <si>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</si>
  <si>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</si>
  <si>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</si>
  <si>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</si>
  <si>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</si>
  <si>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</si>
  <si>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</si>
  <si>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</si>
  <si>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</si>
  <si>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</si>
  <si>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</si>
  <si>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</si>
  <si>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</si>
  <si>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</si>
  <si>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</si>
  <si>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</si>
  <si>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</si>
  <si>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</si>
  <si>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</si>
  <si>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</si>
  <si>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</si>
  <si>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</si>
  <si>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</si>
  <si>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</si>
  <si>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</si>
  <si>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</si>
  <si>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</si>
  <si>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</si>
  <si>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</si>
  <si>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</si>
  <si>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</si>
  <si>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</si>
  <si>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</si>
  <si>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</si>
  <si>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</si>
  <si>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</si>
  <si>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</si>
  <si>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</si>
  <si>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</si>
  <si>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</si>
  <si>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</si>
  <si>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</si>
  <si>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</si>
  <si>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</si>
  <si>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</si>
  <si>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</si>
  <si>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</si>
  <si>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</si>
  <si>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</si>
  <si>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</si>
  <si>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</si>
  <si>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</si>
  <si>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</si>
  <si>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</si>
  <si>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</si>
  <si>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</si>
  <si>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</si>
  <si>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</si>
  <si>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</si>
  <si>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</si>
  <si>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</si>
  <si>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</si>
  <si>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</si>
  <si>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</si>
  <si>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</si>
  <si>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</si>
  <si>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</si>
  <si>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</si>
  <si>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</si>
  <si>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</si>
  <si>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</si>
  <si>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</si>
  <si>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</si>
  <si>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</si>
  <si>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</si>
  <si>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</si>
  <si>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</si>
  <si>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</si>
  <si>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</si>
  <si>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</si>
  <si>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</si>
  <si>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</si>
  <si>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</si>
  <si>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</si>
  <si>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</si>
  <si>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</si>
  <si>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</si>
  <si>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</si>
  <si>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</si>
  <si>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</si>
  <si>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</si>
  <si>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</si>
  <si>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</si>
  <si>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</si>
  <si>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</si>
  <si>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</si>
  <si>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</si>
  <si>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</si>
  <si>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</si>
  <si>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</si>
  <si>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</si>
  <si>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</si>
  <si>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</si>
  <si>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</si>
  <si>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</si>
  <si>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</si>
  <si>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</si>
  <si>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</si>
  <si>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</si>
  <si>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</si>
  <si>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</si>
  <si>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</si>
  <si>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</si>
  <si>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</si>
  <si>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</si>
  <si>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</si>
  <si>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</si>
  <si>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</si>
  <si>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</si>
  <si>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</si>
  <si>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</si>
  <si>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</si>
  <si>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</si>
  <si>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</si>
  <si>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</si>
  <si>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</si>
  <si>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</si>
  <si>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</si>
  <si>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</si>
  <si>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</si>
  <si>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</si>
  <si>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</si>
  <si>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</si>
  <si>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</si>
  <si>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</si>
  <si>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</si>
  <si>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</si>
  <si>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</si>
  <si>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</si>
  <si>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</si>
  <si>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</si>
  <si>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</si>
  <si>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</si>
  <si>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</si>
  <si>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</si>
  <si>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</si>
  <si>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</si>
  <si>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</si>
  <si>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</si>
  <si>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</si>
  <si>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</si>
  <si>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</si>
  <si>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</si>
  <si>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</si>
  <si>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</si>
  <si>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</si>
  <si>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</si>
  <si>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</si>
  <si>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</si>
  <si>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</si>
  <si>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</si>
  <si>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</si>
  <si>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</si>
  <si>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</si>
  <si>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</si>
  <si>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</si>
  <si>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</si>
  <si>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</si>
  <si>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</si>
  <si>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</si>
  <si>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</si>
  <si>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</si>
  <si>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</si>
  <si>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</si>
  <si>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</si>
  <si>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</si>
  <si>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</si>
  <si>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</si>
  <si>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</si>
  <si>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</si>
  <si>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</si>
  <si>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</si>
  <si>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</si>
  <si>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</si>
  <si>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</si>
  <si>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</si>
  <si>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</si>
  <si>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</si>
  <si>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</si>
  <si>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</si>
  <si>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</si>
  <si>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</si>
  <si>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</si>
  <si>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</si>
  <si>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</si>
  <si>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</si>
  <si>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</si>
  <si>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</si>
  <si>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</si>
  <si>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</si>
  <si>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</si>
  <si>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</si>
  <si>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</si>
  <si>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</si>
  <si>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</si>
  <si>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</si>
  <si>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</si>
  <si>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</si>
  <si>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</si>
  <si>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</si>
  <si>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</si>
  <si>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</si>
  <si>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</si>
  <si>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</si>
  <si>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</si>
  <si>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</si>
  <si>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</si>
  <si>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</si>
  <si>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</si>
  <si>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</si>
  <si>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</si>
  <si>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</si>
  <si>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</si>
  <si>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</si>
  <si>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</si>
  <si>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</si>
  <si>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</si>
  <si>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</si>
  <si>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</si>
  <si>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</si>
  <si>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</si>
  <si>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</si>
  <si>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</si>
  <si>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</si>
  <si>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</si>
  <si>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</si>
  <si>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</si>
  <si>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</si>
  <si>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</si>
  <si>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</si>
  <si>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</si>
  <si>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</si>
  <si>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</si>
  <si>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</si>
  <si>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</si>
  <si>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</si>
  <si>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</si>
  <si>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</si>
  <si>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</si>
  <si>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</si>
  <si>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</si>
  <si>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</si>
  <si>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</si>
  <si>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</si>
  <si>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</si>
  <si>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</si>
  <si>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</si>
  <si>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</si>
  <si>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</si>
  <si>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</si>
  <si>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</si>
  <si>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</si>
  <si>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</si>
  <si>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</si>
  <si>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</si>
  <si>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</si>
  <si>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</si>
  <si>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</si>
  <si>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</si>
  <si>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</si>
  <si>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</si>
  <si>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</si>
  <si>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</si>
  <si>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</si>
  <si>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</si>
  <si>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</si>
  <si>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</si>
  <si>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</si>
  <si>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</si>
  <si>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</si>
  <si>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</si>
  <si>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</si>
  <si>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</si>
  <si>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</si>
  <si>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</si>
  <si>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</si>
  <si>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</si>
  <si>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</si>
  <si>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</si>
  <si>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</si>
  <si>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</si>
  <si>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</si>
  <si>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</si>
  <si>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</si>
  <si>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</si>
  <si>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</si>
  <si>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</si>
  <si>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</si>
  <si>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</si>
  <si>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</si>
  <si>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</si>
  <si>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</si>
  <si>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</si>
  <si>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</si>
  <si>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</si>
  <si>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</si>
  <si>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</si>
  <si>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</si>
  <si>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</si>
  <si>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</si>
  <si>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</si>
  <si>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</si>
  <si>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</si>
  <si>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</si>
  <si>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</si>
  <si>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</si>
  <si>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</si>
  <si>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</si>
  <si>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</si>
  <si>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</si>
  <si>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</si>
  <si>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</si>
  <si>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</si>
  <si>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</si>
  <si>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</si>
  <si>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</si>
  <si>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</si>
  <si>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</si>
  <si>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</si>
  <si>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</si>
  <si>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</si>
  <si>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</si>
  <si>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</si>
  <si>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</si>
  <si>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</si>
  <si>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</si>
  <si>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</si>
  <si>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</si>
  <si>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</si>
  <si>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</si>
  <si>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</si>
  <si>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</si>
  <si>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</si>
  <si>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</si>
  <si>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</si>
  <si>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</si>
  <si>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</si>
  <si>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</si>
  <si>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</si>
  <si>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</si>
  <si>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</si>
  <si>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</si>
  <si>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</si>
  <si>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</si>
  <si>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</si>
  <si>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</si>
  <si>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</si>
  <si>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</si>
  <si>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</si>
  <si>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</si>
  <si>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</si>
  <si>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</si>
  <si>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</si>
  <si>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</si>
  <si>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</si>
  <si>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</si>
  <si>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</si>
  <si>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</si>
  <si>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</si>
  <si>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</si>
  <si>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</si>
  <si>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</si>
  <si>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</si>
  <si>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</si>
  <si>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</si>
  <si>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</si>
  <si>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</si>
  <si>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</si>
  <si>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</si>
  <si>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</si>
  <si>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</si>
  <si>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</si>
  <si>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</si>
  <si>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</si>
  <si>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</si>
  <si>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</si>
  <si>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</si>
  <si>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</si>
  <si>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</si>
  <si>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</si>
  <si>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</si>
  <si>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</si>
  <si>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</si>
  <si>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</si>
  <si>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</si>
  <si>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</si>
  <si>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</si>
  <si>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</si>
  <si>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</si>
  <si>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</si>
  <si>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</si>
  <si>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</si>
  <si>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</si>
  <si>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</si>
  <si>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</si>
  <si>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</si>
  <si>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</si>
  <si>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</si>
  <si>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</si>
  <si>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</si>
  <si>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</si>
  <si>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</si>
  <si>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</si>
  <si>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</si>
  <si>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</si>
  <si>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</si>
  <si>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</si>
  <si>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</si>
  <si>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</si>
  <si>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</si>
  <si>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</si>
  <si>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</si>
  <si>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</si>
  <si>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</si>
  <si>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</si>
  <si>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</si>
  <si>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</si>
  <si>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</si>
  <si>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</si>
  <si>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</si>
  <si>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</si>
  <si>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</si>
  <si>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</si>
  <si>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</si>
  <si>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</si>
  <si>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</si>
  <si>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</si>
  <si>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</si>
  <si>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</si>
  <si>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</si>
  <si>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</si>
  <si>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</si>
  <si>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</si>
  <si>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</si>
  <si>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</si>
  <si>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</si>
  <si>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</si>
  <si>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</si>
  <si>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</si>
  <si>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</si>
  <si>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</si>
  <si>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</si>
  <si>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</si>
  <si>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</si>
  <si>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</si>
  <si>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</si>
  <si>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</si>
  <si>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</si>
  <si>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</si>
  <si>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</si>
  <si>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</si>
  <si>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</si>
  <si>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</si>
  <si>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</si>
  <si>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</si>
  <si>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</si>
  <si>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</si>
  <si>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</si>
  <si>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</si>
  <si>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</si>
  <si>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</si>
  <si>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</si>
  <si>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</si>
  <si>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</si>
  <si>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</si>
  <si>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</si>
  <si>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</si>
  <si>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</si>
  <si>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</si>
  <si>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</si>
  <si>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</si>
  <si>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</si>
  <si>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</si>
  <si>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</si>
  <si>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</si>
  <si>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</si>
  <si>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</si>
  <si>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</si>
  <si>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</si>
  <si>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</si>
  <si>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</si>
  <si>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</si>
  <si>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</si>
  <si>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</si>
  <si>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</si>
  <si>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</si>
  <si>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</si>
  <si>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</si>
  <si>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</si>
  <si>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</si>
  <si>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</si>
  <si>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</si>
  <si>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</si>
  <si>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</si>
  <si>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</si>
  <si>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</si>
  <si>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</si>
  <si>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</si>
  <si>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</si>
  <si>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</si>
  <si>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</si>
  <si>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</si>
  <si>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</si>
  <si>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</si>
  <si>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</si>
  <si>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</si>
  <si>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</si>
  <si>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</si>
  <si>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</si>
  <si>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</si>
  <si>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</si>
  <si>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</si>
  <si>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</si>
  <si>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</si>
  <si>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</si>
  <si>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</si>
  <si>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</si>
  <si>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</si>
  <si>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</si>
  <si>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</si>
  <si>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</si>
  <si>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</si>
  <si>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</si>
  <si>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</si>
  <si>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</si>
  <si>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</si>
  <si>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</si>
  <si>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</si>
  <si>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</si>
  <si>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</si>
  <si>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</si>
  <si>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</si>
  <si>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</si>
  <si>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</si>
  <si>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</si>
  <si>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</si>
  <si>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</si>
  <si>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</si>
  <si>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</si>
  <si>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</si>
  <si>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</si>
  <si>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</si>
  <si>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</si>
  <si>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</si>
  <si>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</si>
  <si>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</si>
  <si>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</si>
  <si>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</si>
  <si>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</si>
  <si>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</si>
  <si>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</si>
  <si>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</si>
  <si>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</si>
  <si>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</si>
  <si>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</si>
  <si>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</si>
  <si>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</si>
  <si>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</si>
  <si>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</si>
  <si>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</si>
  <si>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</si>
  <si>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</si>
  <si>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</si>
  <si>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</si>
  <si>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</si>
  <si>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</si>
  <si>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</si>
  <si>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</si>
  <si>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</si>
  <si>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</si>
  <si>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</si>
  <si>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</si>
  <si>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</si>
  <si>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</si>
  <si>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</si>
  <si>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</si>
  <si>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</si>
  <si>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</si>
  <si>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</si>
  <si>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</si>
  <si>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</si>
  <si>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</si>
  <si>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</si>
  <si>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</si>
  <si>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</si>
  <si>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</si>
  <si>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</si>
  <si>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</si>
  <si>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</si>
  <si>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</si>
  <si>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</si>
  <si>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</si>
  <si>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</si>
  <si>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</si>
  <si>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</si>
  <si>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</si>
  <si>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</si>
  <si>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</si>
  <si>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</si>
  <si>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</si>
  <si>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</si>
  <si>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</si>
  <si>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</si>
  <si>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</si>
  <si>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</si>
  <si>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</si>
  <si>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</si>
  <si>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</si>
  <si>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</si>
  <si>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</si>
  <si>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</si>
  <si>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</si>
  <si>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</si>
  <si>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</si>
  <si>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</si>
  <si>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</si>
  <si>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</si>
  <si>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</si>
  <si>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</si>
  <si>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</si>
  <si>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</si>
  <si>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</si>
  <si>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</si>
  <si>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</si>
  <si>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</si>
  <si>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</si>
  <si>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</si>
  <si>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</si>
  <si>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</si>
  <si>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</si>
  <si>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</si>
  <si>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</si>
  <si>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</si>
  <si>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</si>
  <si>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</si>
  <si>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</si>
  <si>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</si>
  <si>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</si>
  <si>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</si>
  <si>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</si>
  <si>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</si>
  <si>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</si>
  <si>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</si>
  <si>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</si>
  <si>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</si>
  <si>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</si>
  <si>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</si>
  <si>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</si>
  <si>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</si>
  <si>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</si>
  <si>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</si>
  <si>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</si>
  <si>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</si>
  <si>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</si>
  <si>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</si>
  <si>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</si>
  <si>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</si>
  <si>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</si>
  <si>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</si>
  <si>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</si>
  <si>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</si>
  <si>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</si>
  <si>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</si>
  <si>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</si>
  <si>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</si>
  <si>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</si>
  <si>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</si>
  <si>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</si>
  <si>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</si>
  <si>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</si>
  <si>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</si>
  <si>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</si>
  <si>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</si>
  <si>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</si>
  <si>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</si>
  <si>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</si>
  <si>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</si>
  <si>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</si>
  <si>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</si>
  <si>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</si>
  <si>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</si>
  <si>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</si>
  <si>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</si>
  <si>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</si>
  <si>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</si>
  <si>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</si>
  <si>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</si>
  <si>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</si>
  <si>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</si>
  <si>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</si>
  <si>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</si>
  <si>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</si>
  <si>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</si>
  <si>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</si>
  <si>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</si>
  <si>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</si>
  <si>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</si>
  <si>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</si>
  <si>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</si>
  <si>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</si>
  <si>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</si>
  <si>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</si>
  <si>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</si>
  <si>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</si>
  <si>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</si>
  <si>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</si>
  <si>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</si>
  <si>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</si>
  <si>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</si>
  <si>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</si>
  <si>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</si>
  <si>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</si>
  <si>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</si>
  <si>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</si>
  <si>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</si>
  <si>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</si>
  <si>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</si>
  <si>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</si>
  <si>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</si>
  <si>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</si>
  <si>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</si>
  <si>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</si>
  <si>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</si>
  <si>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</si>
  <si>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</si>
  <si>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</si>
  <si>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</si>
  <si>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</si>
  <si>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</si>
  <si>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</si>
  <si>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</si>
  <si>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</si>
  <si>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</si>
  <si>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</si>
  <si>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</si>
  <si>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</si>
  <si>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</si>
  <si>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</si>
  <si>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</si>
  <si>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</si>
  <si>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</si>
  <si>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</si>
  <si>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</si>
  <si>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</si>
  <si>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</si>
  <si>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</si>
  <si>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</si>
  <si>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</si>
  <si>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</si>
  <si>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</si>
  <si>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</si>
  <si>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</si>
  <si>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</si>
  <si>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</si>
  <si>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</si>
  <si>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</si>
  <si>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</si>
  <si>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</si>
  <si>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</si>
  <si>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</si>
  <si>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</si>
  <si>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</si>
  <si>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</si>
  <si>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</si>
  <si>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</si>
  <si>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</si>
  <si>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</si>
  <si>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</si>
  <si>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</si>
  <si>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</si>
  <si>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</si>
  <si>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</si>
  <si>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</si>
  <si>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</si>
  <si>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</si>
  <si>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</si>
  <si>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</si>
  <si>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</si>
  <si>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</si>
  <si>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</si>
  <si>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</si>
  <si>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</si>
  <si>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</si>
  <si>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</si>
  <si>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</si>
  <si>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</si>
  <si>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</si>
  <si>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</si>
  <si>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</si>
  <si>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</si>
  <si>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</si>
  <si>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</si>
  <si>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</si>
  <si>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</si>
  <si>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</si>
  <si>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</si>
  <si>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</si>
  <si>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</si>
  <si>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</si>
  <si>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</si>
  <si>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</si>
  <si>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</si>
  <si>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</si>
  <si>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</si>
  <si>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</si>
  <si>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</si>
  <si>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</si>
  <si>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</si>
  <si>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</si>
  <si>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</si>
  <si>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</si>
  <si>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</si>
  <si>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</si>
  <si>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</si>
  <si>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</si>
  <si>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</si>
  <si>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</si>
  <si>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</si>
  <si>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</si>
  <si>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</si>
  <si>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</si>
  <si>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</si>
  <si>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</si>
  <si>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</si>
  <si>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</si>
  <si>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</si>
  <si>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</si>
  <si>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</si>
  <si>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</si>
  <si>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</si>
  <si>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</si>
  <si>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</si>
  <si>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</si>
  <si>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</si>
  <si>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</si>
  <si>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</si>
  <si>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</si>
  <si>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</si>
  <si>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</si>
  <si>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</si>
  <si>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</si>
  <si>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</si>
  <si>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</si>
  <si>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</si>
  <si>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</si>
  <si>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</si>
  <si>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</si>
  <si>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</si>
  <si>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</si>
  <si>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</si>
  <si>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</si>
  <si>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</si>
  <si>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</si>
  <si>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</si>
  <si>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</si>
  <si>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</si>
  <si>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</si>
  <si>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</si>
  <si>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</si>
  <si>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</si>
  <si>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</si>
  <si>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</si>
  <si>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</si>
  <si>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</si>
  <si>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</si>
  <si>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</si>
  <si>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</si>
  <si>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</si>
  <si>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</si>
  <si>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</si>
  <si>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</si>
  <si>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</si>
  <si>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</si>
  <si>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</si>
  <si>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</si>
  <si>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</si>
  <si>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</si>
  <si>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</si>
  <si>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</si>
  <si>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</si>
  <si>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</si>
  <si>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</si>
  <si>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</si>
  <si>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</si>
  <si>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</si>
  <si>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</si>
  <si>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</si>
  <si>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</si>
  <si>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</si>
  <si>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</si>
  <si>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</si>
  <si>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</si>
  <si>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</si>
  <si>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</si>
  <si>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</si>
  <si>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</si>
  <si>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</si>
  <si>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</si>
  <si>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</si>
  <si>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</si>
  <si>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</si>
  <si>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</si>
  <si>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</si>
  <si>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</si>
  <si>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</si>
  <si>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</si>
  <si>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</si>
  <si>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</si>
  <si>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</si>
  <si>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</si>
  <si>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</si>
  <si>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</si>
  <si>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</si>
  <si>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</si>
  <si>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</si>
  <si>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</si>
  <si>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</si>
  <si>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</si>
  <si>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</si>
  <si>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</si>
  <si>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</si>
  <si>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</si>
  <si>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</si>
  <si>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</si>
  <si>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</si>
  <si>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</si>
  <si>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</si>
  <si>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</si>
  <si>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</si>
  <si>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</si>
  <si>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</si>
  <si>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</si>
  <si>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</si>
  <si>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</si>
  <si>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</si>
  <si>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</si>
  <si>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</si>
  <si>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</si>
  <si>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</si>
  <si>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</si>
  <si>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</si>
  <si>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</si>
  <si>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</si>
  <si>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</si>
  <si>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</si>
  <si>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</si>
  <si>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</si>
  <si>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</si>
  <si>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</si>
  <si>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</si>
  <si>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</si>
  <si>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</si>
  <si>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</si>
  <si>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</si>
  <si>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</si>
  <si>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</si>
  <si>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</si>
  <si>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</si>
  <si>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</si>
  <si>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</si>
  <si>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</si>
  <si>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</si>
  <si>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</si>
  <si>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</si>
  <si>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</si>
  <si>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</si>
  <si>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</si>
  <si>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</si>
  <si>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</si>
  <si>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</si>
  <si>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</si>
  <si>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</si>
  <si>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</si>
  <si>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</si>
  <si>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</si>
  <si>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</si>
  <si>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</si>
  <si>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</si>
  <si>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</si>
  <si>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</si>
  <si>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</si>
  <si>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</si>
  <si>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</si>
  <si>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</si>
  <si>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</si>
  <si>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</si>
  <si>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</si>
  <si>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</si>
  <si>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</si>
  <si>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</si>
  <si>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</si>
  <si>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</si>
  <si>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</si>
  <si>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</si>
  <si>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</si>
  <si>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</si>
  <si>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</si>
  <si>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</si>
  <si>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</si>
  <si>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</si>
  <si>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</si>
  <si>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</si>
  <si>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</si>
  <si>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</si>
  <si>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</si>
  <si>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</si>
  <si>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</si>
  <si>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</si>
  <si>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</si>
  <si>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</si>
  <si>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</si>
  <si>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</si>
  <si>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</si>
  <si>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</si>
  <si>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</si>
  <si>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</si>
  <si>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</si>
  <si>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</si>
  <si>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</si>
  <si>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</si>
  <si>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</si>
  <si>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</si>
  <si>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</si>
  <si>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</si>
  <si>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</si>
  <si>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</si>
  <si>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</si>
  <si>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</si>
  <si>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</si>
  <si>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</si>
  <si>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</si>
  <si>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</si>
  <si>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</si>
  <si>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</si>
  <si>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</si>
  <si>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</si>
  <si>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</si>
  <si>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</si>
  <si>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</si>
  <si>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</si>
  <si>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</si>
  <si>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</si>
  <si>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</si>
  <si>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</si>
  <si>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</si>
  <si>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</si>
  <si>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</si>
  <si>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</si>
  <si>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</si>
  <si>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</si>
  <si>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</si>
  <si>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</si>
  <si>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</si>
  <si>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</si>
  <si>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</si>
  <si>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</si>
  <si>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</si>
  <si>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</si>
  <si>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</si>
  <si>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</si>
  <si>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</si>
  <si>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</si>
  <si>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</si>
  <si>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</si>
  <si>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</si>
  <si>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</si>
  <si>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</si>
  <si>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</si>
  <si>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</si>
  <si>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</si>
  <si>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</si>
  <si>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</si>
  <si>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</si>
  <si>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</si>
  <si>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</si>
  <si>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</si>
  <si>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</si>
  <si>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</si>
  <si>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</si>
  <si>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</si>
  <si>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</si>
  <si>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</si>
  <si>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</si>
  <si>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</si>
  <si>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</si>
  <si>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</si>
  <si>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</si>
  <si>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</si>
  <si>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</si>
  <si>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</si>
  <si>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</si>
  <si>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</si>
  <si>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</si>
  <si>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</si>
  <si>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</si>
  <si>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</si>
  <si>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</si>
  <si>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</si>
  <si>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</si>
  <si>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</si>
  <si>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</si>
  <si>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</si>
  <si>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</si>
  <si>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</si>
  <si>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</si>
  <si>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</si>
  <si>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</si>
  <si>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</si>
  <si>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</si>
  <si>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</si>
  <si>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</si>
  <si>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</si>
  <si>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</si>
  <si>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</si>
  <si>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</si>
  <si>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</si>
  <si>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</si>
  <si>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</si>
  <si>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</si>
  <si>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</si>
  <si>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</si>
  <si>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</si>
  <si>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</si>
  <si>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</si>
  <si>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</si>
  <si>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</si>
  <si>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</si>
  <si>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</si>
  <si>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</si>
  <si>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</si>
  <si>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</si>
  <si>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</si>
  <si>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</si>
  <si>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</si>
  <si>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</si>
  <si>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</si>
  <si>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</si>
  <si>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</si>
  <si>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</si>
  <si>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</si>
  <si>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</si>
  <si>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</si>
  <si>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</si>
  <si>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</si>
  <si>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</si>
  <si>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</si>
  <si>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</si>
  <si>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</si>
  <si>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</si>
  <si>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</si>
  <si>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</si>
  <si>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</si>
  <si>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</si>
  <si>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</si>
  <si>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</si>
  <si>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</si>
  <si>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</si>
  <si>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</si>
  <si>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</si>
  <si>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</si>
  <si>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</si>
  <si>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</si>
  <si>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</si>
  <si>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</si>
  <si>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</si>
  <si>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</si>
  <si>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</si>
  <si>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</si>
  <si>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</si>
  <si>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</si>
  <si>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</si>
  <si>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</si>
  <si>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</si>
  <si>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</si>
  <si>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</si>
  <si>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</si>
  <si>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</si>
  <si>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</si>
  <si>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</si>
  <si>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</si>
  <si>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</si>
  <si>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</si>
  <si>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</si>
  <si>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</si>
  <si>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</si>
  <si>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</si>
  <si>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</si>
  <si>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</si>
  <si>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</si>
  <si>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</si>
  <si>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</si>
  <si>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</si>
  <si>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</si>
  <si>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</si>
  <si>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</si>
  <si>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</si>
  <si>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</si>
  <si>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</si>
  <si>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</si>
  <si>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</si>
  <si>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</si>
  <si>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</si>
  <si>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</si>
  <si>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</si>
  <si>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</si>
  <si>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</si>
  <si>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</si>
  <si>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</si>
  <si>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</si>
  <si>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</si>
  <si>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</si>
  <si>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</si>
  <si>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</si>
  <si>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</si>
  <si>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</si>
  <si>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</si>
  <si>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</si>
  <si>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</si>
  <si>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</si>
  <si>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</si>
  <si>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</si>
  <si>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</si>
  <si>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</si>
  <si>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</si>
  <si>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</si>
  <si>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</si>
  <si>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</si>
  <si>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</si>
  <si>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</si>
  <si>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</si>
  <si>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</si>
  <si>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</si>
  <si>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</si>
  <si>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</si>
  <si>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</si>
  <si>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</si>
  <si>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</si>
  <si>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</si>
  <si>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</si>
  <si>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</si>
  <si>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</si>
  <si>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</si>
  <si>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</si>
  <si>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</si>
  <si>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</si>
  <si>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</si>
  <si>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</si>
  <si>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</si>
  <si>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</si>
  <si>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</si>
  <si>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</si>
  <si>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</si>
  <si>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</si>
  <si>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</si>
  <si>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</si>
  <si>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</si>
  <si>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</si>
  <si>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</si>
  <si>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</si>
  <si>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</si>
  <si>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</si>
  <si>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</si>
  <si>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</si>
  <si>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</si>
  <si>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</si>
  <si>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</si>
  <si>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</si>
  <si>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</si>
  <si>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</si>
  <si>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</si>
  <si>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</si>
  <si>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</si>
  <si>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</si>
  <si>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</si>
  <si>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</si>
  <si>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</si>
  <si>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</si>
  <si>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</si>
  <si>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</si>
  <si>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</si>
  <si>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</si>
  <si>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</si>
  <si>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</si>
  <si>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</si>
  <si>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</si>
  <si>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</si>
  <si>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</si>
  <si>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</si>
  <si>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</si>
  <si>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</si>
  <si>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</si>
  <si>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</si>
  <si>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</si>
  <si>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</si>
  <si>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</si>
  <si>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</si>
  <si>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</si>
  <si>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</si>
  <si>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</si>
  <si>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</si>
  <si>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</si>
  <si>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</si>
  <si>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</si>
  <si>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</si>
  <si>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</si>
  <si>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</si>
  <si>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</si>
  <si>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</si>
  <si>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</si>
  <si>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</si>
  <si>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</si>
  <si>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</si>
  <si>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</si>
  <si>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</si>
  <si>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</si>
  <si>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</si>
  <si>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</si>
  <si>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</si>
  <si>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</si>
  <si>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</si>
  <si>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</si>
  <si>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</si>
  <si>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</si>
  <si>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</si>
  <si>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</si>
  <si>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</si>
  <si>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</si>
  <si>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</si>
  <si>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</si>
  <si>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</si>
  <si>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</si>
  <si>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</si>
  <si>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</si>
  <si>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</si>
  <si>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</si>
  <si>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</si>
  <si>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</si>
  <si>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</si>
  <si>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</si>
  <si>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</si>
  <si>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</si>
  <si>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</si>
  <si>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</si>
  <si>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</si>
  <si>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</si>
  <si>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</si>
  <si>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</si>
  <si>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</si>
  <si>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</si>
  <si>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</si>
  <si>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</si>
  <si>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</si>
  <si>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</si>
  <si>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</si>
  <si>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</si>
  <si>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</si>
  <si>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</si>
  <si>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</si>
  <si>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</si>
  <si>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</si>
  <si>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</si>
  <si>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</si>
  <si>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</si>
  <si>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</si>
  <si>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</si>
  <si>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</si>
  <si>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</si>
  <si>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</si>
  <si>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</si>
  <si>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</si>
  <si>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</si>
  <si>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</si>
  <si>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</si>
  <si>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</si>
  <si>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</si>
  <si>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</si>
  <si>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</si>
  <si>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</si>
  <si>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</si>
  <si>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</si>
  <si>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</si>
  <si>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</si>
  <si>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</si>
  <si>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</si>
  <si>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</si>
  <si>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</si>
  <si>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</si>
  <si>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</si>
  <si>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</si>
  <si>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</si>
  <si>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</si>
  <si>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</si>
  <si>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</si>
  <si>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</si>
  <si>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</si>
  <si>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</si>
  <si>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</si>
  <si>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</si>
  <si>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</si>
  <si>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</si>
  <si>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</si>
  <si>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</si>
  <si>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</si>
  <si>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</si>
  <si>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</si>
  <si>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</si>
  <si>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</si>
  <si>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</si>
  <si>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</si>
  <si>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</si>
  <si>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</si>
  <si>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</si>
  <si>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</si>
  <si>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</si>
  <si>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</si>
  <si>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</si>
  <si>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</si>
  <si>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</si>
  <si>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</si>
  <si>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</si>
  <si>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</si>
  <si>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</si>
  <si>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</si>
  <si>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</si>
  <si>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</si>
  <si>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</si>
  <si>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</si>
  <si>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</si>
  <si>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</si>
  <si>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</si>
  <si>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</si>
  <si>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</si>
  <si>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</si>
  <si>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</si>
  <si>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</si>
  <si>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</si>
  <si>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</si>
  <si>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</si>
  <si>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</si>
  <si>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</si>
  <si>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</si>
  <si>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</si>
  <si>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</si>
  <si>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</si>
  <si>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</si>
  <si>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</si>
  <si>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</si>
  <si>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</si>
  <si>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</si>
  <si>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</si>
  <si>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</si>
  <si>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</si>
  <si>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</si>
  <si>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</si>
  <si>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</si>
  <si>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</si>
  <si>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</si>
  <si>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</si>
  <si>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</si>
  <si>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</si>
  <si>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</si>
  <si>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</si>
  <si>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</si>
  <si>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</si>
  <si>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</si>
  <si>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</si>
  <si>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</si>
  <si>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</si>
  <si>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</si>
  <si>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</si>
  <si>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</si>
  <si>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</si>
  <si>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</si>
  <si>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</si>
  <si>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</si>
  <si>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</si>
  <si>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</si>
  <si>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</si>
  <si>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</si>
  <si>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</si>
  <si>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</si>
  <si>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</si>
  <si>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</si>
  <si>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</si>
  <si>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</si>
  <si>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</si>
  <si>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</si>
  <si>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</si>
  <si>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</si>
  <si>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</si>
  <si>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</si>
  <si>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</si>
  <si>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</si>
  <si>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</si>
  <si>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</si>
  <si>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</si>
  <si>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</si>
  <si>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</si>
  <si>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</si>
  <si>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</si>
  <si>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</si>
  <si>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</si>
  <si>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</si>
  <si>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</si>
  <si>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</si>
  <si>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</si>
  <si>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</si>
  <si>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</si>
  <si>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</si>
  <si>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</si>
  <si>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</si>
  <si>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</si>
  <si>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</si>
  <si>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</si>
  <si>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</si>
  <si>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</si>
  <si>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</si>
  <si>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</si>
  <si>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</si>
  <si>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</si>
  <si>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</si>
  <si>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</si>
  <si>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</si>
  <si>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</si>
  <si>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</si>
  <si>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</si>
  <si>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</si>
  <si>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</si>
  <si>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</si>
  <si>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</si>
  <si>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</si>
  <si>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</si>
  <si>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</si>
  <si>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</si>
  <si>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</si>
  <si>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</si>
  <si>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</si>
  <si>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</si>
  <si>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</si>
  <si>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</si>
  <si>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</si>
  <si>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</si>
  <si>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</si>
  <si>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</si>
  <si>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</si>
  <si>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</si>
  <si>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</si>
  <si>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</si>
  <si>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</si>
  <si>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</si>
  <si>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</si>
  <si>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</si>
  <si>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</si>
  <si>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</si>
  <si>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</si>
  <si>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</si>
  <si>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</si>
  <si>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</si>
  <si>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</si>
  <si>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</si>
  <si>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</si>
  <si>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</si>
  <si>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</si>
  <si>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</si>
  <si>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</si>
  <si>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</si>
  <si>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</si>
  <si>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</si>
  <si>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</si>
  <si>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</si>
  <si>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</si>
  <si>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</si>
  <si>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</si>
  <si>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</si>
  <si>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</si>
  <si>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</si>
  <si>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</si>
  <si>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</si>
  <si>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</si>
  <si>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</si>
  <si>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</si>
  <si>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</si>
  <si>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</si>
  <si>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</si>
  <si>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</si>
  <si>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</si>
  <si>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</si>
  <si>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</si>
  <si>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</si>
  <si>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</si>
  <si>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</si>
  <si>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</si>
  <si>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</si>
  <si>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</si>
  <si>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</si>
  <si>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</si>
  <si>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</si>
  <si>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</si>
  <si>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</si>
  <si>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</si>
  <si>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</si>
  <si>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</si>
  <si>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</si>
  <si>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</si>
  <si>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</si>
  <si>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</si>
  <si>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</si>
  <si>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</si>
  <si>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</si>
  <si>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</si>
  <si>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</si>
  <si>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</si>
  <si>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</si>
  <si>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</si>
  <si>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</si>
  <si>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</si>
  <si>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</si>
  <si>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</si>
  <si>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</si>
  <si>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</si>
  <si>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</si>
  <si>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</si>
  <si>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</si>
  <si>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</si>
  <si>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</si>
  <si>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</si>
  <si>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</si>
  <si>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</si>
  <si>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</si>
  <si>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</si>
  <si>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</si>
  <si>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</si>
  <si>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</si>
  <si>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</si>
  <si>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</si>
  <si>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</si>
  <si>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</si>
  <si>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</si>
  <si>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</si>
  <si>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</si>
  <si>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</si>
  <si>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</si>
  <si>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</si>
  <si>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</si>
  <si>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</si>
  <si>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</si>
  <si>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</si>
  <si>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</si>
  <si>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</si>
  <si>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</si>
  <si>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</si>
  <si>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</si>
  <si>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</si>
  <si>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</si>
  <si>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</si>
  <si>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</si>
  <si>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</si>
  <si>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</si>
  <si>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</si>
  <si>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</si>
  <si>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</si>
  <si>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</si>
  <si>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</si>
  <si>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</si>
  <si>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</si>
  <si>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</si>
  <si>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</si>
  <si>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</si>
  <si>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</si>
  <si>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</si>
  <si>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</si>
  <si>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</si>
  <si>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</si>
  <si>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</si>
  <si>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</si>
  <si>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</si>
  <si>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</si>
  <si>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</si>
  <si>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</si>
  <si>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</si>
  <si>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</si>
  <si>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</si>
  <si>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</si>
  <si>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</si>
  <si>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</si>
  <si>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</si>
  <si>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</si>
  <si>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</si>
  <si>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</si>
  <si>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</si>
  <si>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</si>
  <si>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</si>
  <si>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</si>
  <si>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</si>
  <si>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</si>
  <si>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</si>
  <si>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</si>
  <si>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</si>
  <si>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</si>
  <si>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</si>
  <si>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</si>
  <si>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</si>
  <si>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</si>
  <si>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</si>
  <si>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</si>
  <si>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</si>
  <si>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</si>
  <si>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</si>
  <si>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</si>
  <si>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</si>
  <si>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</si>
  <si>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</si>
  <si>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</si>
  <si>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</si>
  <si>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</si>
  <si>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</si>
  <si>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</si>
  <si>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</si>
  <si>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</si>
  <si>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</si>
  <si>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</si>
  <si>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</si>
  <si>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</si>
  <si>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</si>
  <si>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</si>
  <si>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</si>
  <si>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</si>
  <si>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</si>
  <si>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</si>
  <si>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</si>
  <si>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</si>
  <si>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</si>
  <si>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</si>
  <si>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</si>
  <si>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</si>
  <si>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</si>
  <si>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</si>
  <si>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</si>
  <si>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</si>
  <si>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</si>
  <si>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</si>
  <si>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</si>
  <si>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</si>
  <si>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</si>
  <si>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</si>
  <si>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</si>
  <si>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</si>
  <si>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</si>
  <si>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</si>
  <si>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</si>
  <si>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</si>
  <si>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</si>
  <si>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</si>
  <si>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</si>
  <si>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</si>
  <si>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</si>
  <si>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</si>
  <si>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</si>
  <si>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</si>
  <si>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</si>
  <si>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</si>
  <si>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</si>
  <si>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</si>
  <si>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</si>
  <si>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</si>
  <si>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</si>
  <si>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</si>
  <si>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</si>
  <si>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</si>
  <si>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</si>
  <si>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</si>
  <si>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</si>
  <si>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</si>
  <si>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</si>
  <si>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</si>
  <si>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</si>
  <si>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</si>
  <si>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</si>
  <si>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</si>
  <si>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</si>
  <si>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</si>
  <si>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</si>
  <si>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</si>
  <si>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</si>
  <si>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</si>
  <si>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</si>
  <si>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</si>
  <si>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</si>
  <si>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</si>
  <si>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</si>
  <si>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</si>
  <si>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</si>
  <si>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</si>
  <si>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</si>
  <si>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</si>
  <si>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</si>
  <si>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</si>
  <si>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</si>
  <si>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</si>
  <si>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</si>
  <si>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</si>
  <si>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</si>
  <si>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</si>
  <si>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</si>
  <si>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</si>
  <si>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</si>
  <si>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</si>
  <si>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</si>
  <si>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</si>
  <si>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</si>
  <si>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</si>
  <si>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</si>
  <si>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</si>
  <si>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</si>
  <si>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</si>
  <si>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</si>
  <si>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</si>
  <si>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</si>
  <si>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</si>
  <si>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</si>
  <si>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</si>
  <si>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</si>
  <si>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</si>
  <si>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</si>
  <si>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</si>
  <si>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</si>
  <si>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</si>
  <si>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</si>
  <si>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</si>
  <si>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</si>
  <si>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</si>
  <si>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</si>
  <si>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</si>
  <si>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</si>
  <si>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</si>
  <si>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</si>
  <si>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</si>
  <si>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</si>
  <si>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</si>
  <si>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</si>
  <si>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</si>
  <si>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</si>
  <si>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</si>
  <si>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</si>
  <si>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</si>
  <si>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</si>
  <si>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</si>
  <si>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</si>
  <si>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</si>
  <si>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</si>
  <si>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</si>
  <si>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</si>
  <si>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</si>
  <si>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</si>
  <si>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</si>
  <si>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</si>
  <si>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</si>
  <si>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</si>
  <si>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</si>
  <si>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</si>
  <si>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</si>
  <si>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</si>
  <si>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</si>
  <si>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</si>
  <si>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</si>
  <si>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</si>
  <si>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</si>
  <si>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</si>
  <si>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</si>
  <si>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</si>
  <si>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</si>
  <si>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</si>
  <si>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</si>
  <si>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</si>
  <si>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</si>
  <si>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</si>
  <si>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</si>
  <si>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</si>
  <si>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</si>
  <si>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</si>
  <si>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</si>
  <si>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</si>
  <si>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</si>
  <si>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</si>
  <si>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</si>
  <si>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</si>
  <si>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</si>
  <si>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</si>
  <si>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</si>
  <si>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</si>
  <si>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</si>
  <si>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</si>
  <si>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</si>
  <si>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</si>
  <si>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</si>
  <si>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</si>
  <si>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</si>
  <si>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</si>
  <si>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</si>
  <si>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</si>
  <si>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</si>
  <si>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</si>
  <si>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</si>
  <si>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</si>
  <si>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</si>
  <si>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</si>
  <si>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</si>
  <si>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</si>
  <si>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</si>
  <si>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</si>
  <si>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</si>
  <si>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</si>
  <si>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</si>
  <si>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</si>
  <si>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</si>
  <si>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</si>
  <si>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</si>
  <si>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</si>
  <si>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</si>
  <si>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</si>
  <si>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</si>
  <si>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</si>
  <si>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</si>
  <si>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</si>
  <si>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</si>
  <si>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</si>
  <si>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</si>
  <si>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</si>
  <si>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</si>
  <si>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</si>
  <si>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</si>
  <si>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</si>
  <si>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</si>
  <si>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</si>
  <si>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</si>
  <si>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</si>
  <si>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</si>
  <si>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</si>
  <si>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</si>
  <si>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</si>
  <si>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</si>
  <si>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</si>
  <si>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</si>
  <si>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</si>
  <si>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</si>
  <si>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</si>
  <si>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</si>
  <si>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</si>
  <si>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</si>
  <si>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</si>
  <si>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</si>
  <si>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</si>
  <si>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</si>
  <si>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</si>
  <si>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</si>
  <si>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</si>
  <si>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</si>
  <si>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</si>
  <si>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</si>
  <si>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</si>
  <si>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</si>
  <si>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</si>
  <si>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</si>
  <si>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</si>
  <si>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</si>
  <si>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</si>
  <si>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</si>
  <si>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</si>
  <si>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</si>
  <si>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</si>
  <si>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</si>
  <si>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</si>
  <si>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</si>
  <si>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</si>
  <si>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</si>
  <si>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</si>
  <si>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</si>
  <si>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</si>
  <si>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</si>
  <si>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</si>
  <si>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</si>
  <si>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</si>
  <si>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</si>
  <si>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</si>
  <si>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</si>
  <si>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</si>
  <si>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</si>
  <si>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</si>
  <si>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</si>
  <si>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</si>
  <si>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</si>
  <si>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</si>
  <si>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</si>
  <si>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</si>
  <si>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</si>
  <si>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</si>
  <si>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</si>
  <si>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</si>
  <si>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</si>
  <si>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</si>
  <si>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</si>
  <si>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</si>
  <si>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</si>
  <si>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</si>
  <si>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</si>
  <si>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</si>
  <si>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</si>
  <si>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</si>
  <si>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</si>
  <si>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</si>
  <si>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</si>
  <si>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</si>
  <si>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</si>
  <si>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</si>
  <si>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</si>
  <si>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</si>
  <si>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</si>
  <si>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</si>
  <si>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</si>
  <si>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</si>
  <si>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</si>
  <si>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</si>
  <si>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</si>
  <si>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</si>
  <si>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</si>
  <si>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</si>
  <si>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</si>
  <si>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</si>
  <si>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</si>
  <si>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</si>
  <si>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</si>
  <si>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</si>
  <si>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</si>
  <si>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</si>
  <si>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</si>
  <si>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</si>
  <si>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</si>
  <si>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</si>
  <si>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</si>
  <si>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</si>
  <si>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</si>
  <si>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</si>
  <si>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</si>
  <si>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</si>
  <si>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</si>
  <si>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</si>
  <si>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</si>
  <si>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</si>
  <si>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</si>
  <si>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</si>
  <si>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</si>
  <si>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</si>
  <si>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</si>
  <si>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</si>
  <si>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</si>
  <si>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</si>
  <si>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</si>
  <si>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</si>
  <si>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</si>
  <si>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</si>
  <si>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</si>
  <si>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</si>
  <si>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</si>
  <si>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</si>
  <si>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</si>
  <si>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</si>
  <si>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</si>
  <si>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</si>
  <si>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</si>
  <si>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</si>
  <si>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</si>
  <si>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</si>
  <si>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</si>
  <si>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</si>
  <si>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</si>
  <si>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</si>
  <si>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</si>
  <si>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</si>
  <si>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</si>
  <si>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</si>
  <si>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</si>
  <si>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</si>
  <si>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</si>
  <si>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</si>
  <si>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</si>
  <si>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</si>
  <si>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</si>
  <si>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</si>
  <si>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</si>
  <si>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</si>
  <si>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</si>
  <si>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</si>
  <si>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</si>
  <si>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</si>
  <si>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</si>
  <si>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</si>
  <si>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</si>
  <si>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</si>
  <si>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</si>
  <si>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</si>
  <si>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</si>
  <si>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</si>
  <si>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</si>
  <si>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</si>
  <si>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</si>
  <si>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</si>
  <si>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</si>
  <si>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</si>
  <si>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</si>
  <si>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</si>
  <si>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</si>
  <si>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</si>
  <si>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</si>
  <si>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</si>
  <si>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</si>
  <si>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</si>
  <si>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</si>
  <si>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</si>
  <si>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</si>
  <si>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</si>
  <si>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</si>
  <si>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</si>
  <si>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</si>
  <si>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</si>
  <si>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</si>
  <si>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</si>
  <si>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</si>
  <si>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</si>
  <si>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</si>
  <si>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</si>
  <si>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</si>
  <si>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</si>
  <si>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</si>
  <si>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</si>
  <si>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</si>
  <si>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</si>
  <si>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</si>
  <si>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</si>
  <si>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</si>
  <si>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</si>
  <si>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</si>
  <si>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</si>
  <si>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</si>
  <si>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</si>
  <si>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</si>
  <si>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</si>
  <si>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</si>
  <si>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</si>
  <si>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</si>
  <si>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</si>
  <si>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</si>
  <si>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</si>
  <si>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</si>
  <si>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</si>
  <si>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</si>
  <si>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</si>
  <si>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</si>
  <si>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</si>
  <si>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</si>
  <si>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</si>
  <si>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</si>
  <si>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</si>
  <si>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</si>
  <si>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</si>
  <si>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</si>
  <si>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</si>
  <si>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</si>
  <si>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</si>
  <si>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</si>
  <si>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</si>
  <si>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</si>
  <si>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</si>
  <si>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</si>
  <si>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</si>
  <si>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</si>
  <si>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</si>
  <si>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</si>
  <si>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</si>
  <si>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</si>
  <si>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</si>
  <si>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</si>
  <si>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</si>
  <si>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</si>
  <si>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</si>
  <si>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</si>
  <si>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</si>
  <si>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</si>
  <si>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</si>
  <si>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</si>
  <si>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</si>
  <si>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</si>
  <si>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</si>
  <si>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</si>
  <si>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</si>
  <si>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</si>
  <si>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</si>
  <si>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</si>
  <si>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</si>
  <si>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</si>
  <si>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</si>
  <si>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</si>
  <si>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</si>
  <si>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</si>
  <si>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</si>
  <si>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</si>
  <si>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</si>
  <si>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</si>
  <si>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</si>
  <si>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</si>
  <si>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</si>
  <si>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</si>
  <si>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</si>
  <si>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</si>
  <si>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</si>
  <si>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</si>
  <si>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</si>
  <si>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</si>
  <si>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</si>
  <si>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</si>
  <si>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</si>
  <si>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</si>
  <si>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</si>
  <si>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</si>
  <si>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</si>
  <si>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</si>
  <si>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</si>
  <si>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</si>
  <si>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</si>
  <si>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</si>
  <si>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</si>
  <si>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</si>
  <si>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</si>
  <si>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</si>
  <si>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</si>
  <si>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</si>
  <si>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</si>
  <si>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</si>
  <si>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</si>
  <si>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</si>
  <si>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</si>
  <si>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</si>
  <si>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</si>
  <si>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</si>
  <si>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</si>
  <si>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</si>
  <si>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</si>
  <si>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</si>
  <si>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</si>
  <si>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</si>
  <si>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</si>
  <si>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</si>
  <si>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</si>
  <si>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</si>
  <si>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</si>
  <si>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</si>
  <si>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</si>
  <si>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</si>
  <si>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</si>
  <si>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</si>
  <si>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</si>
  <si>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</si>
  <si>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</si>
  <si>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</si>
  <si>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</si>
  <si>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</si>
  <si>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</si>
  <si>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</si>
  <si>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</si>
  <si>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</si>
  <si>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</si>
  <si>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</si>
  <si>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</si>
  <si>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</si>
  <si>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</si>
  <si>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</si>
  <si>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</si>
  <si>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</si>
  <si>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</si>
  <si>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</si>
  <si>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</si>
  <si>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</si>
  <si>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</si>
  <si>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</si>
  <si>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</si>
  <si>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</si>
  <si>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</si>
  <si>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</si>
  <si>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</si>
  <si>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</si>
  <si>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</si>
  <si>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</si>
  <si>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</si>
  <si>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</si>
  <si>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</si>
  <si>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</si>
  <si>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</si>
  <si>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</si>
  <si>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</si>
  <si>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</si>
  <si>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</si>
  <si>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</si>
  <si>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</si>
  <si>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</si>
  <si>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</si>
  <si>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</si>
  <si>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</si>
  <si>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</si>
  <si>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</si>
  <si>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</si>
  <si>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</si>
  <si>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</si>
  <si>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</si>
  <si>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</si>
  <si>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</si>
  <si>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</si>
  <si>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</si>
  <si>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</si>
  <si>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</si>
  <si>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</si>
  <si>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</si>
  <si>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</si>
  <si>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</si>
  <si>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</si>
  <si>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</si>
  <si>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</si>
  <si>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</si>
  <si>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</si>
  <si>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</si>
  <si>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</si>
  <si>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</si>
  <si>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</si>
  <si>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</si>
  <si>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</si>
  <si>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</si>
  <si>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</si>
  <si>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</si>
  <si>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</si>
  <si>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</si>
  <si>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</si>
  <si>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</si>
  <si>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</si>
  <si>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</si>
  <si>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</si>
  <si>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</si>
  <si>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</si>
  <si>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</si>
  <si>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</si>
  <si>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</si>
  <si>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</si>
  <si>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</si>
  <si>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</si>
  <si>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</si>
  <si>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</si>
  <si>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</si>
  <si>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</si>
  <si>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</si>
  <si>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</si>
  <si>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</si>
  <si>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</si>
  <si>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</si>
  <si>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</si>
  <si>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</si>
  <si>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</si>
  <si>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</si>
  <si>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</si>
  <si>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</si>
  <si>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</si>
  <si>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</si>
  <si>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</si>
  <si>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</si>
  <si>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</si>
  <si>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</si>
  <si>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</si>
  <si>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</si>
  <si>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</si>
  <si>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</si>
  <si>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</si>
  <si>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</si>
  <si>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</si>
  <si>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</si>
  <si>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</si>
  <si>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</si>
  <si>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</si>
  <si>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</si>
  <si>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</si>
  <si>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</si>
  <si>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</si>
  <si>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</si>
  <si>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</si>
  <si>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</si>
  <si>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</si>
  <si>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</si>
  <si>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</si>
  <si>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</si>
  <si>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</si>
  <si>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</si>
  <si>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</si>
  <si>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</si>
  <si>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</si>
  <si>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</si>
  <si>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</si>
  <si>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</si>
  <si>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</si>
  <si>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</si>
  <si>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</si>
  <si>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</si>
  <si>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</si>
  <si>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</si>
  <si>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</si>
  <si>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</si>
  <si>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</si>
  <si>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</si>
  <si>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</si>
  <si>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</si>
  <si>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</si>
  <si>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</si>
  <si>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</si>
  <si>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</si>
  <si>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</si>
  <si>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</si>
  <si>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</si>
  <si>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</si>
  <si>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</si>
  <si>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</si>
  <si>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</si>
  <si>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</si>
  <si>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</si>
  <si>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</si>
  <si>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</si>
  <si>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</si>
  <si>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</si>
  <si>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</si>
  <si>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</si>
  <si>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</si>
  <si>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</si>
  <si>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</si>
  <si>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</si>
  <si>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</si>
  <si>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</si>
  <si>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</si>
  <si>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</si>
  <si>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</si>
  <si>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</si>
  <si>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</si>
  <si>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</si>
  <si>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</si>
  <si>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</si>
  <si>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</si>
  <si>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</si>
  <si>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</si>
  <si>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</si>
  <si>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</si>
  <si>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</si>
  <si>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</si>
  <si>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</si>
  <si>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</si>
  <si>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</si>
  <si>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</si>
  <si>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</si>
  <si>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</si>
  <si>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</si>
  <si>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</si>
  <si>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</si>
  <si>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</si>
  <si>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</si>
  <si>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</si>
  <si>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</si>
  <si>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</si>
  <si>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</si>
  <si>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</si>
  <si>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</si>
  <si>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</si>
  <si>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</si>
  <si>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</si>
  <si>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</si>
  <si>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</si>
  <si>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</si>
  <si>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</si>
  <si>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</si>
  <si>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</si>
  <si>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</si>
  <si>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</si>
  <si>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</si>
  <si>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</si>
  <si>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</si>
  <si>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</si>
  <si>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</si>
  <si>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</si>
  <si>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</si>
  <si>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</si>
  <si>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</si>
  <si>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</si>
  <si>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</si>
  <si>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</si>
  <si>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</si>
  <si>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</si>
  <si>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</si>
  <si>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</si>
  <si>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</si>
  <si>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</si>
  <si>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</si>
  <si>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</si>
  <si>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</si>
  <si>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</si>
  <si>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</si>
  <si>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</si>
  <si>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</si>
  <si>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</si>
  <si>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</si>
  <si>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</si>
  <si>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</si>
  <si>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</si>
  <si>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</si>
  <si>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</si>
  <si>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</si>
  <si>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</si>
  <si>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</si>
  <si>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</si>
  <si>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</si>
  <si>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</si>
  <si>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</si>
  <si>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</si>
  <si>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</si>
  <si>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</si>
  <si>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</si>
  <si>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</si>
  <si>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</si>
  <si>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</si>
  <si>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</si>
  <si>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</si>
  <si>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</si>
  <si>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</si>
  <si>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</si>
  <si>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</si>
  <si>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</si>
  <si>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</si>
  <si>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</si>
  <si>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</si>
  <si>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</si>
  <si>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</si>
  <si>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</si>
  <si>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</si>
  <si>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</si>
  <si>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</si>
  <si>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</si>
  <si>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</si>
  <si>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</si>
  <si>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</si>
  <si>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</si>
  <si>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</si>
  <si>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</si>
  <si>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</si>
  <si>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</si>
  <si>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</si>
  <si>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</si>
  <si>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</si>
  <si>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</si>
  <si>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</si>
  <si>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</si>
  <si>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</si>
  <si>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</si>
  <si>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</si>
  <si>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</si>
  <si>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</si>
  <si>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</si>
  <si>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</si>
  <si>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</si>
  <si>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</si>
  <si>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</si>
  <si>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</si>
  <si>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</si>
  <si>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</si>
  <si>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</si>
  <si>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</si>
  <si>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</si>
  <si>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</si>
  <si>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</si>
  <si>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</si>
  <si>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</si>
  <si>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</si>
  <si>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</si>
  <si>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</si>
  <si>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</si>
  <si>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</si>
  <si>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</si>
  <si>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</si>
  <si>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</si>
  <si>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</si>
  <si>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</si>
  <si>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</si>
  <si>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</si>
  <si>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</si>
  <si>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</si>
  <si>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</si>
  <si>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</si>
  <si>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</si>
  <si>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</si>
  <si>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</si>
  <si>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</si>
  <si>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</si>
  <si>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</si>
  <si>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</si>
  <si>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</si>
  <si>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</si>
  <si>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</si>
  <si>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</si>
  <si>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</si>
  <si>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</si>
  <si>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</si>
  <si>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</si>
  <si>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</si>
  <si>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</si>
  <si>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</si>
  <si>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</si>
  <si>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</si>
  <si>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</si>
  <si>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</si>
  <si>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</si>
  <si>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</si>
  <si>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</si>
  <si>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</si>
  <si>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</si>
  <si>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</si>
  <si>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</si>
  <si>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</si>
  <si>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</si>
  <si>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</si>
  <si>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</si>
  <si>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</si>
  <si>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</si>
  <si>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</si>
  <si>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</si>
  <si>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</si>
  <si>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</si>
  <si>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</si>
  <si>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</si>
  <si>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</si>
  <si>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</si>
  <si>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</si>
  <si>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</si>
  <si>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</si>
  <si>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</si>
  <si>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</si>
  <si>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</si>
  <si>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</si>
  <si>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</si>
  <si>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</si>
  <si>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</si>
  <si>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</si>
  <si>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</si>
  <si>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</si>
  <si>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</si>
  <si>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</si>
  <si>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</si>
  <si>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</si>
  <si>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</si>
  <si>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</si>
  <si>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</si>
  <si>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</si>
  <si>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</si>
  <si>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</si>
  <si>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</si>
  <si>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</si>
  <si>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</si>
  <si>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</si>
  <si>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</si>
  <si>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</si>
  <si>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</si>
  <si>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</si>
  <si>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</si>
  <si>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</si>
  <si>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</si>
  <si>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</si>
  <si>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</si>
  <si>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</si>
  <si>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</si>
  <si>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</si>
  <si>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</si>
  <si>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</si>
  <si>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</si>
  <si>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</si>
  <si>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</si>
  <si>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</si>
  <si>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</si>
  <si>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</si>
  <si>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</si>
  <si>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</si>
  <si>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</si>
  <si>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</si>
  <si>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</si>
  <si>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</si>
  <si>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</si>
  <si>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</si>
  <si>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</si>
  <si>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</si>
  <si>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</si>
  <si>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</si>
  <si>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</si>
  <si>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</si>
  <si>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</si>
  <si>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</si>
  <si>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</si>
  <si>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</si>
  <si>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</si>
  <si>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</si>
  <si>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</si>
  <si>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</si>
  <si>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</si>
  <si>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</si>
  <si>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</si>
  <si>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</si>
  <si>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</si>
  <si>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</si>
  <si>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</si>
  <si>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</si>
  <si>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</si>
  <si>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</si>
  <si>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</si>
  <si>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</si>
  <si>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</si>
  <si>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</si>
  <si>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</si>
  <si>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</si>
  <si>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</si>
  <si>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</si>
  <si>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</si>
  <si>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</si>
  <si>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</si>
  <si>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</si>
  <si>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</si>
  <si>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</si>
  <si>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</si>
  <si>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</si>
  <si>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</si>
  <si>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</si>
  <si>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</si>
  <si>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</si>
  <si>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</si>
  <si>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</si>
  <si>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</si>
  <si>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</si>
  <si>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</si>
  <si>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</si>
  <si>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</si>
  <si>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</si>
  <si>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</si>
  <si>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</si>
  <si>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</si>
  <si>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</si>
  <si>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</si>
  <si>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</si>
  <si>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</si>
  <si>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</si>
  <si>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</si>
  <si>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</si>
  <si>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</si>
  <si>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</si>
  <si>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</si>
  <si>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</si>
  <si>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</si>
  <si>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</si>
  <si>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</si>
  <si>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</si>
  <si>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</si>
  <si>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</si>
  <si>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</si>
  <si>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</si>
  <si>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</si>
  <si>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</si>
  <si>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</si>
  <si>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</si>
  <si>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</si>
  <si>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</si>
  <si>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</si>
  <si>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</si>
  <si>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</si>
  <si>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</si>
  <si>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</si>
  <si>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</si>
  <si>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</si>
  <si>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</si>
  <si>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</si>
  <si>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</si>
  <si>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</si>
  <si>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</si>
  <si>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</si>
  <si>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</si>
  <si>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</si>
  <si>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</si>
  <si>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</si>
  <si>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</si>
  <si>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</si>
  <si>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</si>
  <si>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</si>
  <si>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</si>
  <si>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</si>
  <si>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</si>
  <si>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</si>
  <si>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</si>
  <si>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</si>
  <si>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</si>
  <si>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</si>
  <si>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</si>
  <si>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</si>
  <si>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</si>
  <si>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</si>
  <si>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</si>
  <si>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</si>
  <si>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</si>
  <si>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</si>
  <si>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</si>
  <si>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</si>
  <si>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</si>
  <si>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</si>
  <si>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</si>
  <si>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</si>
  <si>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</si>
  <si>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</si>
  <si>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</si>
  <si>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</si>
  <si>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</si>
  <si>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</si>
  <si>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</si>
  <si>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</si>
  <si>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</si>
  <si>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</si>
  <si>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</si>
  <si>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</si>
  <si>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</si>
  <si>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</si>
  <si>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</si>
  <si>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</si>
  <si>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</si>
  <si>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</si>
  <si>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</si>
  <si>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</si>
  <si>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</si>
  <si>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</si>
  <si>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</si>
  <si>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</si>
  <si>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</si>
  <si>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</si>
  <si>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</si>
  <si>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</si>
  <si>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</si>
  <si>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</si>
  <si>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</si>
  <si>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</si>
  <si>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</si>
  <si>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</si>
  <si>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</si>
  <si>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</si>
  <si>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</si>
  <si>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</si>
  <si>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</si>
  <si>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</si>
  <si>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</si>
  <si>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</si>
  <si>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</si>
  <si>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</si>
  <si>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</si>
  <si>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</si>
  <si>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</si>
  <si>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</si>
  <si>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</si>
  <si>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</si>
  <si>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</si>
  <si>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</si>
  <si>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</si>
  <si>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</si>
  <si>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</si>
  <si>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</si>
  <si>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</si>
  <si>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</si>
  <si>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</si>
  <si>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</si>
  <si>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</si>
  <si>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</si>
  <si>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</si>
  <si>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</si>
  <si>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</si>
  <si>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</si>
  <si>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</si>
  <si>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</si>
  <si>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</si>
  <si>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</si>
  <si>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</si>
  <si>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</si>
  <si>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</si>
  <si>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</si>
  <si>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</si>
  <si>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</si>
  <si>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</si>
  <si>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</si>
  <si>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</si>
  <si>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</si>
  <si>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</si>
  <si>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</si>
  <si>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</si>
  <si>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</si>
  <si>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</si>
  <si>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</si>
  <si>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</si>
  <si>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</si>
  <si>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</si>
  <si>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</si>
  <si>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</si>
  <si>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</si>
  <si>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</si>
  <si>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</si>
  <si>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</si>
  <si>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</si>
  <si>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</si>
  <si>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</si>
  <si>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</si>
  <si>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</si>
  <si>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</si>
  <si>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</si>
  <si>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</si>
  <si>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</si>
  <si>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</si>
  <si>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</si>
  <si>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</si>
  <si>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</si>
  <si>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</si>
  <si>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</si>
  <si>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</si>
  <si>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</si>
  <si>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</si>
  <si>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</si>
  <si>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</si>
  <si>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</si>
  <si>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</si>
  <si>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</si>
  <si>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</si>
  <si>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</si>
  <si>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</si>
  <si>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</si>
  <si>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</si>
  <si>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</si>
  <si>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</si>
  <si>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</si>
  <si>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</si>
  <si>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</si>
  <si>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</si>
  <si>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</si>
  <si>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</si>
  <si>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</si>
  <si>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</si>
  <si>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</si>
  <si>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</si>
  <si>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</si>
  <si>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</si>
  <si>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</si>
  <si>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</si>
  <si>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</si>
  <si>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</si>
  <si>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</si>
  <si>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</si>
  <si>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</si>
  <si>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</si>
  <si>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</si>
  <si>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</si>
  <si>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</si>
  <si>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</si>
  <si>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</si>
  <si>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</si>
  <si>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</si>
  <si>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</si>
  <si>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</si>
  <si>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</si>
  <si>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</si>
  <si>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</si>
  <si>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</si>
  <si>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</si>
  <si>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</si>
  <si>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</si>
  <si>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</si>
  <si>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</si>
  <si>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</si>
  <si>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</si>
  <si>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</si>
  <si>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</si>
  <si>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</si>
  <si>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</si>
  <si>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</si>
  <si>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</si>
  <si>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</si>
  <si>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</si>
  <si>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</si>
  <si>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</si>
  <si>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</si>
  <si>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</si>
  <si>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</si>
  <si>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</si>
  <si>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</si>
  <si>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</si>
  <si>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</si>
  <si>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</si>
  <si>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</si>
  <si>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</si>
  <si>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</si>
  <si>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</si>
  <si>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</si>
  <si>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</si>
  <si>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</si>
  <si>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</si>
  <si>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</si>
  <si>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</si>
  <si>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</si>
  <si>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</si>
  <si>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</si>
  <si>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</si>
  <si>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</si>
  <si>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</si>
  <si>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</si>
  <si>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</si>
  <si>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</si>
  <si>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</si>
  <si>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</si>
  <si>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</si>
  <si>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</si>
  <si>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</si>
  <si>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</si>
  <si>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</si>
  <si>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</si>
  <si>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</si>
  <si>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</si>
  <si>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</si>
  <si>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</si>
  <si>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</si>
  <si>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</si>
  <si>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</si>
  <si>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</si>
  <si>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</si>
  <si>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</si>
  <si>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</si>
  <si>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</si>
  <si>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</si>
  <si>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</si>
  <si>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</si>
  <si>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</si>
  <si>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</si>
  <si>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</si>
  <si>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</si>
  <si>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</si>
  <si>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</si>
  <si>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</si>
  <si>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</si>
  <si>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</si>
  <si>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</si>
  <si>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</si>
  <si>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</si>
  <si>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</si>
  <si>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</si>
  <si>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</si>
  <si>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</si>
  <si>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</si>
  <si>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</si>
  <si>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</si>
  <si>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</si>
  <si>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</si>
  <si>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</si>
  <si>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</si>
  <si>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</si>
  <si>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</si>
  <si>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</si>
  <si>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</si>
  <si>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</si>
  <si>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</si>
  <si>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</si>
  <si>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</si>
  <si>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</si>
  <si>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</si>
  <si>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</si>
  <si>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</si>
  <si>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</si>
  <si>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</si>
  <si>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</si>
  <si>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</si>
  <si>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</si>
  <si>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</si>
  <si>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</si>
  <si>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</si>
  <si>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</si>
  <si>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</si>
  <si>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</si>
  <si>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</si>
  <si>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</si>
  <si>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</si>
  <si>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</si>
  <si>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</si>
  <si>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</si>
  <si>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</si>
  <si>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</si>
  <si>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</si>
  <si>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</si>
  <si>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</si>
  <si>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</si>
  <si>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</si>
  <si>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</si>
  <si>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</si>
  <si>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</si>
  <si>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</si>
  <si>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</si>
  <si>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</si>
  <si>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</si>
  <si>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</si>
  <si>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</si>
  <si>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</si>
  <si>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</si>
  <si>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</si>
  <si>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</si>
  <si>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</si>
  <si>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</si>
  <si>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</si>
  <si>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</si>
  <si>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</si>
  <si>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</si>
  <si>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</si>
  <si>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</si>
  <si>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</si>
  <si>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</si>
  <si>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</si>
  <si>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</si>
  <si>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</si>
  <si>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</si>
  <si>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</si>
  <si>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</si>
  <si>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</si>
  <si>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</si>
  <si>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</si>
  <si>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</si>
  <si>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</si>
  <si>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</si>
  <si>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</si>
  <si>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</si>
  <si>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</si>
  <si>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</si>
  <si>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</si>
  <si>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</si>
  <si>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</si>
  <si>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</si>
  <si>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</si>
  <si>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</si>
  <si>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</si>
  <si>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</si>
  <si>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</si>
  <si>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</si>
  <si>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</si>
  <si>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</si>
  <si>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</si>
  <si>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</si>
  <si>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</si>
  <si>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</si>
  <si>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</si>
  <si>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</si>
  <si>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</si>
  <si>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</si>
  <si>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</si>
  <si>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</si>
  <si>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</si>
  <si>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</si>
  <si>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</si>
  <si>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</si>
  <si>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</si>
  <si>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</si>
  <si>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</si>
  <si>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</si>
  <si>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</si>
  <si>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</si>
  <si>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</si>
  <si>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</si>
  <si>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</si>
  <si>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</si>
  <si>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</si>
  <si>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</si>
  <si>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</si>
  <si>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</si>
  <si>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</si>
  <si>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</si>
  <si>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</si>
  <si>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</si>
  <si>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</si>
  <si>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</si>
  <si>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</si>
  <si>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</si>
  <si>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</si>
  <si>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</si>
  <si>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</si>
  <si>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</si>
  <si>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</si>
  <si>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</si>
  <si>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</si>
  <si>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</si>
  <si>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</si>
  <si>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</si>
  <si>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</si>
  <si>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</si>
  <si>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</si>
  <si>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</si>
  <si>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</si>
  <si>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</si>
  <si>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</si>
  <si>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</si>
  <si>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</si>
  <si>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</si>
  <si>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</si>
  <si>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</si>
  <si>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</si>
  <si>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</si>
  <si>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</si>
  <si>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</si>
  <si>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</si>
  <si>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</si>
  <si>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</si>
  <si>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</si>
  <si>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</si>
  <si>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</si>
  <si>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</si>
  <si>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</si>
  <si>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</si>
  <si>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</si>
  <si>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</si>
  <si>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</si>
  <si>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</si>
  <si>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</si>
  <si>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</si>
  <si>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</si>
  <si>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</si>
  <si>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</si>
  <si>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</si>
  <si>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</si>
  <si>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</si>
  <si>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</si>
  <si>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</si>
  <si>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</si>
  <si>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</si>
  <si>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</si>
  <si>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</si>
  <si>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</si>
  <si>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</si>
  <si>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</si>
  <si>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</si>
  <si>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</si>
  <si>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</si>
  <si>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</si>
  <si>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</si>
  <si>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</si>
  <si>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</si>
  <si>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</si>
  <si>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</si>
  <si>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</si>
  <si>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</si>
  <si>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</si>
  <si>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</si>
  <si>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</si>
  <si>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</si>
  <si>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</si>
  <si>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</si>
  <si>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</si>
  <si>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</si>
  <si>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</si>
  <si>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</si>
  <si>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</si>
  <si>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</si>
  <si>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</si>
  <si>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</si>
  <si>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</si>
  <si>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</si>
  <si>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</si>
  <si>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</si>
  <si>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</si>
  <si>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</si>
  <si>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</si>
  <si>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</si>
  <si>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</si>
  <si>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</si>
  <si>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</si>
  <si>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</si>
  <si>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</si>
  <si>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</si>
  <si>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</si>
  <si>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</si>
  <si>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</si>
  <si>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</si>
  <si>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</si>
  <si>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</si>
  <si>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</si>
  <si>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</si>
  <si>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</si>
  <si>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</si>
  <si>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</si>
  <si>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</si>
  <si>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</si>
  <si>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</si>
  <si>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</si>
  <si>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</si>
  <si>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</si>
  <si>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</si>
  <si>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</si>
  <si>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</si>
  <si>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</si>
  <si>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</si>
  <si>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</si>
  <si>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</si>
  <si>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</si>
  <si>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</si>
  <si>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</si>
  <si>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</si>
  <si>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</si>
  <si>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</si>
  <si>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</si>
  <si>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</si>
  <si>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</si>
  <si>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</si>
  <si>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</si>
  <si>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</si>
  <si>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</si>
  <si>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</si>
  <si>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</si>
  <si>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</si>
  <si>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</si>
  <si>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</si>
  <si>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</si>
  <si>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</si>
  <si>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</si>
  <si>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</si>
  <si>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</si>
  <si>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</si>
  <si>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</si>
  <si>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</si>
  <si>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</si>
  <si>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</si>
  <si>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</si>
  <si>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</si>
  <si>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</si>
  <si>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</si>
  <si>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</si>
  <si>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</si>
  <si>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</si>
  <si>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</si>
  <si>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</si>
  <si>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</si>
  <si>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</si>
  <si>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</si>
  <si>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</si>
  <si>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</si>
  <si>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</si>
  <si>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</si>
  <si>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</si>
  <si>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</si>
  <si>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</si>
  <si>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</si>
  <si>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</si>
  <si>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</si>
  <si>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</si>
  <si>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</si>
  <si>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</si>
  <si>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</si>
  <si>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</si>
  <si>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</si>
  <si>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</si>
  <si>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</si>
  <si>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</si>
  <si>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</si>
  <si>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</si>
  <si>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</si>
  <si>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</si>
  <si>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</si>
  <si>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</si>
  <si>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</si>
  <si>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</si>
  <si>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</si>
  <si>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</si>
  <si>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</si>
  <si>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</si>
  <si>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</si>
  <si>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</si>
  <si>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</si>
  <si>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</si>
  <si>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</si>
  <si>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</si>
  <si>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</si>
  <si>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</si>
  <si>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</si>
  <si>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</si>
  <si>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</si>
  <si>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</si>
  <si>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</si>
  <si>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</si>
  <si>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</si>
  <si>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</si>
  <si>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</si>
  <si>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</si>
  <si>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</si>
  <si>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</si>
  <si>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</si>
  <si>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</si>
  <si>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</si>
  <si>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</si>
  <si>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</si>
  <si>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</si>
  <si>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</si>
  <si>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</si>
  <si>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</si>
  <si>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</si>
  <si>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</si>
  <si>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</si>
  <si>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</si>
  <si>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</si>
  <si>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</si>
  <si>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</si>
  <si>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</si>
  <si>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</si>
  <si>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</si>
  <si>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</si>
  <si>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</si>
  <si>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</si>
  <si>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</si>
  <si>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</si>
  <si>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</si>
  <si>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</si>
  <si>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</si>
  <si>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</si>
  <si>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</si>
  <si>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</si>
  <si>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</si>
  <si>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</si>
  <si>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</si>
  <si>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</si>
  <si>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</si>
  <si>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</si>
  <si>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</si>
  <si>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</si>
  <si>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</si>
  <si>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</si>
  <si>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</si>
  <si>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</si>
  <si>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</si>
  <si>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</si>
  <si>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</si>
  <si>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</si>
  <si>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</si>
  <si>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</si>
  <si>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</si>
  <si>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</si>
  <si>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</si>
  <si>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</si>
  <si>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</si>
  <si>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</si>
  <si>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</si>
  <si>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</si>
  <si>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</si>
  <si>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</si>
  <si>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</si>
  <si>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</si>
  <si>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</si>
  <si>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</si>
  <si>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</si>
  <si>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</si>
  <si>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</si>
  <si>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</si>
  <si>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</si>
  <si>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</si>
  <si>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</si>
  <si>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</si>
  <si>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</si>
  <si>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</si>
  <si>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</si>
  <si>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</si>
  <si>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</si>
  <si>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</si>
  <si>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</si>
  <si>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</si>
  <si>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</si>
  <si>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</si>
  <si>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</si>
  <si>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</si>
  <si>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</si>
  <si>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</si>
  <si>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</si>
  <si>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</si>
  <si>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</si>
  <si>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</si>
  <si>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</si>
  <si>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</si>
  <si>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</si>
  <si>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</si>
  <si>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</si>
  <si>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</si>
  <si>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</si>
  <si>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</si>
  <si>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</si>
  <si>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</si>
  <si>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</si>
  <si>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</si>
  <si>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</si>
  <si>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</si>
  <si>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</si>
  <si>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</si>
  <si>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</si>
  <si>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</si>
  <si>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</si>
  <si>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</si>
  <si>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</si>
  <si>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</si>
  <si>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</si>
  <si>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</si>
  <si>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</si>
  <si>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</si>
  <si>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</si>
  <si>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</si>
  <si>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</si>
  <si>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</si>
  <si>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</si>
  <si>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</si>
  <si>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</si>
  <si>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</si>
  <si>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</si>
  <si>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</si>
  <si>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</si>
  <si>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</si>
  <si>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</si>
  <si>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</si>
  <si>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</si>
  <si>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</si>
  <si>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</si>
  <si>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</si>
  <si>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</si>
  <si>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</si>
  <si>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</si>
  <si>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</si>
  <si>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</si>
  <si>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</si>
  <si>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</si>
  <si>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</si>
  <si>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</si>
  <si>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</si>
  <si>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</si>
  <si>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</si>
  <si>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</si>
  <si>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</si>
  <si>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</si>
  <si>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</si>
  <si>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</si>
  <si>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</si>
  <si>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</si>
  <si>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</si>
  <si>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</si>
  <si>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</si>
  <si>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</si>
  <si>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</si>
  <si>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</si>
  <si>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</si>
  <si>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</si>
  <si>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</si>
  <si>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</si>
  <si>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</si>
  <si>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</si>
  <si>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</si>
  <si>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</si>
  <si>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</si>
  <si>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</si>
  <si>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</si>
  <si>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</si>
  <si>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</si>
  <si>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</si>
  <si>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</si>
  <si>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</si>
  <si>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</si>
  <si>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</si>
  <si>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</si>
  <si>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</si>
  <si>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</si>
  <si>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</si>
  <si>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</si>
  <si>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</si>
  <si>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</si>
  <si>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</si>
  <si>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</si>
  <si>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</si>
  <si>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</si>
  <si>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</si>
  <si>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</si>
  <si>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</si>
  <si>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</si>
  <si>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</si>
  <si>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</si>
  <si>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</si>
  <si>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</si>
  <si>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</si>
  <si>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</si>
  <si>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</si>
  <si>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</si>
  <si>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</si>
  <si>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</si>
  <si>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</si>
  <si>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</si>
  <si>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</si>
  <si>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</si>
  <si>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</si>
  <si>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</si>
  <si>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</si>
  <si>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</si>
  <si>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</si>
  <si>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</si>
  <si>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</si>
  <si>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</si>
  <si>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</si>
  <si>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</si>
  <si>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</si>
  <si>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</si>
  <si>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</si>
  <si>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</si>
  <si>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</si>
  <si>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</si>
  <si>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</si>
  <si>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</si>
  <si>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</si>
  <si>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</si>
  <si>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</si>
  <si>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</si>
  <si>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</si>
  <si>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</si>
  <si>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</si>
  <si>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</si>
  <si>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</si>
  <si>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</si>
  <si>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</si>
  <si>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</si>
  <si>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</si>
  <si>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</si>
  <si>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</si>
  <si>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</si>
  <si>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</si>
  <si>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</si>
  <si>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</si>
  <si>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</si>
  <si>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</si>
  <si>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</si>
  <si>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</si>
  <si>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</si>
  <si>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</si>
  <si>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</si>
  <si>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</si>
  <si>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</si>
  <si>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</si>
  <si>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</si>
  <si>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</si>
  <si>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</si>
  <si>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</si>
  <si>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</si>
  <si>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</si>
  <si>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</si>
  <si>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</si>
  <si>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</si>
  <si>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</si>
  <si>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</si>
  <si>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</si>
  <si>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</si>
  <si>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</si>
  <si>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</si>
  <si>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</si>
  <si>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</si>
  <si>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</si>
  <si>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</si>
  <si>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</si>
  <si>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</si>
  <si>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</si>
  <si>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</si>
  <si>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</si>
  <si>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</si>
  <si>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</si>
  <si>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</si>
  <si>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</si>
  <si>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</si>
  <si>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</si>
  <si>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</si>
  <si>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</si>
  <si>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</si>
  <si>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</si>
  <si>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</si>
  <si>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</si>
  <si>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</si>
  <si>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</si>
  <si>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</si>
  <si>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</si>
  <si>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</si>
  <si>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</si>
  <si>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</si>
  <si>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</si>
  <si>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</si>
  <si>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</si>
  <si>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</si>
  <si>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</si>
  <si>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</si>
  <si>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</si>
  <si>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</si>
  <si>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</si>
  <si>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</si>
  <si>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</si>
  <si>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</si>
  <si>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</si>
  <si>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</si>
  <si>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</si>
  <si>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</si>
  <si>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</si>
  <si>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</si>
  <si>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</si>
  <si>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</si>
  <si>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</si>
  <si>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</si>
  <si>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</si>
  <si>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</si>
  <si>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</si>
  <si>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</si>
  <si>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</si>
  <si>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</si>
  <si>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</si>
  <si>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</si>
  <si>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</si>
  <si>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</si>
  <si>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</si>
  <si>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</si>
  <si>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</si>
  <si>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</si>
  <si>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</si>
  <si>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</si>
  <si>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</si>
  <si>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</si>
  <si>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</si>
  <si>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</si>
  <si>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</si>
  <si>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</si>
  <si>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</si>
  <si>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</si>
  <si>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</si>
  <si>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</si>
  <si>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</si>
  <si>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</si>
  <si>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</si>
  <si>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</si>
  <si>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</si>
  <si>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</si>
  <si>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</si>
  <si>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</si>
  <si>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</si>
  <si>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</si>
  <si>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</si>
  <si>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</si>
  <si>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</si>
  <si>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</si>
  <si>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</si>
  <si>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</si>
  <si>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</si>
  <si>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</si>
  <si>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</si>
  <si>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</si>
  <si>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</si>
  <si>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</si>
  <si>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</si>
  <si>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</si>
  <si>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</si>
  <si>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</si>
  <si>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</si>
  <si>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</si>
  <si>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</si>
  <si>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</si>
  <si>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</si>
  <si>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</si>
  <si>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</si>
  <si>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</si>
  <si>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</si>
  <si>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</si>
  <si>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</si>
  <si>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</si>
  <si>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</si>
  <si>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</si>
  <si>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</si>
  <si>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</si>
  <si>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</si>
  <si>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</si>
  <si>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</si>
  <si>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</si>
  <si>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</si>
  <si>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</si>
  <si>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</si>
  <si>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</si>
  <si>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</si>
  <si>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</si>
  <si>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</si>
  <si>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</si>
  <si>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</si>
  <si>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</si>
  <si>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</si>
  <si>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</si>
  <si>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</si>
  <si>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</si>
  <si>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</si>
  <si>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</si>
  <si>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</si>
  <si>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</si>
  <si>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</si>
  <si>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</si>
  <si>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</si>
  <si>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</si>
  <si>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</si>
  <si>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</si>
  <si>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</si>
  <si>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</si>
  <si>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</si>
  <si>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</si>
  <si>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</si>
  <si>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</si>
  <si>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</si>
  <si>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</si>
  <si>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</si>
  <si>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</si>
  <si>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</si>
  <si>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</si>
  <si>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</si>
  <si>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</si>
  <si>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</si>
  <si>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</si>
  <si>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</si>
  <si>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</si>
  <si>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</si>
  <si>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</si>
  <si>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</si>
  <si>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</si>
  <si>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</si>
  <si>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</si>
  <si>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</si>
  <si>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</si>
  <si>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</si>
  <si>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</si>
  <si>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</si>
  <si>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</si>
  <si>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</si>
  <si>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</si>
  <si>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</si>
  <si>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</si>
  <si>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</si>
  <si>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</si>
  <si>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</si>
  <si>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</si>
  <si>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</si>
  <si>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</si>
  <si>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</si>
  <si>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</si>
  <si>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</si>
  <si>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</si>
  <si>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</si>
  <si>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</si>
  <si>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</si>
  <si>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</si>
  <si>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</si>
  <si>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</si>
  <si>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</si>
  <si>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</si>
  <si>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</si>
  <si>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</si>
  <si>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</si>
  <si>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</si>
  <si>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</si>
  <si>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</si>
  <si>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</si>
  <si>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</si>
  <si>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</si>
  <si>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</si>
  <si>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</si>
  <si>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</si>
  <si>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</si>
  <si>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</si>
  <si>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</si>
  <si>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</si>
  <si>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</si>
  <si>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</si>
  <si>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</si>
  <si>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</si>
  <si>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</si>
  <si>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</si>
  <si>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</si>
  <si>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</si>
  <si>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</si>
  <si>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</si>
  <si>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</si>
  <si>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</si>
  <si>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</si>
  <si>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</si>
  <si>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</si>
  <si>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</si>
  <si>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</si>
  <si>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</si>
  <si>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</si>
  <si>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</si>
  <si>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</si>
  <si>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</si>
  <si>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</si>
  <si>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</si>
  <si>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</si>
  <si>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</si>
  <si>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</si>
  <si>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</si>
  <si>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</si>
  <si>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</si>
  <si>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</si>
  <si>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</si>
  <si>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</si>
  <si>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</si>
  <si>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</si>
  <si>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</si>
  <si>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</si>
  <si>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</si>
  <si>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</si>
  <si>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</si>
  <si>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</si>
  <si>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</si>
  <si>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</si>
  <si>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</si>
  <si>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</si>
  <si>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</si>
  <si>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</si>
  <si>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</si>
  <si>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</si>
  <si>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</si>
  <si>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</si>
  <si>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</si>
  <si>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</si>
  <si>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</si>
  <si>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</si>
  <si>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</si>
  <si>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</si>
  <si>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</si>
  <si>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</si>
  <si>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</si>
  <si>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</si>
  <si>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</si>
  <si>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</si>
  <si>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</si>
  <si>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</si>
  <si>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</si>
  <si>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</si>
  <si>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</si>
  <si>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</si>
  <si>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</si>
  <si>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</si>
  <si>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</si>
  <si>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</si>
  <si>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</si>
  <si>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</si>
  <si>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</si>
  <si>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</si>
  <si>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</si>
  <si>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</si>
  <si>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</si>
  <si>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</si>
  <si>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</si>
  <si>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</si>
  <si>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</si>
  <si>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</si>
  <si>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</si>
  <si>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</si>
  <si>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</si>
  <si>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</si>
  <si>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</si>
  <si>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</si>
  <si>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</si>
  <si>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</si>
  <si>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</si>
  <si>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</si>
  <si>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</si>
  <si>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</si>
  <si>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</si>
  <si>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</si>
  <si>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</si>
  <si>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</si>
  <si>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</si>
  <si>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</si>
  <si>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</si>
  <si>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</si>
  <si>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</si>
  <si>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</si>
  <si>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</si>
  <si>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</si>
  <si>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</si>
  <si>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</si>
  <si>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</si>
  <si>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</si>
  <si>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</si>
  <si>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</si>
  <si>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</si>
  <si>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</si>
  <si>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</si>
  <si>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</si>
  <si>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</si>
  <si>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</si>
  <si>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</si>
  <si>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</si>
  <si>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</si>
  <si>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</si>
  <si>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</si>
  <si>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</si>
  <si>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</si>
  <si>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</si>
  <si>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</si>
  <si>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</si>
  <si>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</si>
  <si>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</si>
  <si>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</si>
  <si>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</si>
  <si>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</si>
  <si>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</si>
  <si>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</si>
  <si>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</si>
  <si>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</si>
  <si>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</si>
  <si>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</si>
  <si>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</si>
  <si>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</si>
  <si>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</si>
  <si>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</si>
  <si>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</si>
  <si>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</si>
  <si>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</si>
  <si>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</si>
  <si>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</si>
  <si>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</si>
  <si>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</si>
  <si>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</si>
  <si>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</si>
  <si>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</si>
  <si>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</si>
  <si>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</si>
  <si>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</si>
  <si>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</si>
  <si>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</si>
  <si>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</si>
  <si>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</si>
  <si>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</si>
  <si>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</si>
  <si>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</si>
  <si>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</si>
  <si>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</si>
  <si>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</si>
  <si>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</si>
  <si>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</si>
  <si>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</si>
  <si>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</si>
  <si>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</si>
  <si>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</si>
  <si>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</si>
  <si>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</si>
  <si>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</si>
  <si>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</si>
  <si>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</si>
  <si>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</si>
  <si>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</si>
  <si>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</si>
  <si>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</si>
  <si>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</si>
  <si>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</si>
  <si>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</si>
  <si>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</si>
  <si>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</si>
  <si>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</si>
  <si>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</si>
  <si>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</si>
  <si>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</si>
  <si>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</si>
  <si>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</si>
  <si>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</si>
  <si>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</si>
  <si>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</si>
  <si>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</si>
  <si>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</si>
  <si>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</si>
  <si>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</si>
  <si>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</si>
  <si>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</si>
  <si>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</si>
  <si>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</si>
  <si>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</si>
  <si>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</si>
  <si>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</si>
  <si>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</si>
  <si>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</si>
  <si>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</si>
  <si>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</si>
  <si>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</si>
  <si>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</si>
  <si>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</si>
  <si>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</si>
  <si>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</si>
  <si>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</si>
  <si>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</si>
  <si>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</si>
  <si>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</si>
  <si>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</si>
  <si>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</si>
  <si>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</si>
  <si>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</si>
  <si>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</si>
  <si>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</si>
  <si>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</si>
  <si>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</si>
  <si>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</si>
  <si>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</si>
  <si>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</si>
  <si>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</si>
  <si>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</si>
  <si>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</si>
  <si>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</si>
  <si>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</si>
  <si>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</si>
  <si>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</si>
  <si>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</si>
  <si>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</si>
  <si>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</si>
  <si>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</si>
  <si>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</si>
  <si>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</si>
  <si>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</si>
  <si>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</si>
  <si>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</si>
  <si>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</si>
  <si>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</si>
  <si>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</si>
  <si>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</si>
  <si>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</si>
  <si>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</si>
  <si>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</si>
  <si>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</si>
  <si>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</si>
  <si>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</si>
  <si>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</si>
  <si>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</si>
  <si>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</si>
  <si>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</si>
  <si>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</si>
  <si>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</si>
  <si>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</si>
  <si>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</si>
  <si>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</si>
  <si>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</si>
  <si>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</si>
  <si>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</si>
  <si>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</si>
  <si>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</si>
  <si>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</si>
  <si>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</si>
  <si>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</si>
  <si>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</si>
  <si>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</si>
  <si>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</si>
  <si>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</si>
  <si>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</si>
  <si>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</si>
  <si>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</si>
  <si>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</si>
  <si>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</si>
  <si>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</si>
  <si>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</si>
  <si>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</si>
  <si>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</si>
  <si>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</si>
  <si>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</si>
  <si>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</si>
  <si>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</si>
  <si>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</si>
  <si>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</si>
  <si>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</si>
  <si>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</si>
  <si>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</si>
  <si>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</si>
  <si>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</si>
  <si>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</si>
  <si>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</si>
  <si>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</si>
  <si>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</si>
  <si>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</si>
  <si>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</si>
  <si>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</si>
  <si>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</si>
  <si>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</si>
  <si>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</si>
  <si>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</si>
  <si>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</si>
  <si>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</si>
  <si>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</si>
  <si>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</si>
  <si>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</si>
  <si>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</si>
  <si>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</si>
  <si>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</si>
  <si>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</si>
  <si>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</si>
  <si>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</si>
  <si>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</si>
  <si>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</si>
  <si>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</si>
  <si>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</si>
  <si>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</si>
  <si>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</si>
  <si>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</si>
  <si>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</si>
  <si>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</si>
  <si>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</si>
  <si>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</si>
  <si>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</si>
  <si>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</si>
  <si>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</si>
  <si>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</si>
  <si>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</si>
  <si>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</si>
  <si>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</si>
  <si>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</si>
  <si>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</si>
  <si>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</si>
  <si>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</si>
  <si>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</si>
  <si>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</si>
  <si>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</si>
  <si>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</si>
  <si>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</si>
  <si>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</si>
  <si>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</si>
  <si>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</si>
  <si>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</si>
  <si>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</si>
  <si>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</si>
  <si>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</si>
  <si>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</si>
  <si>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</si>
  <si>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</si>
  <si>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</si>
  <si>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</si>
  <si>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</si>
  <si>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</si>
  <si>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</si>
  <si>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</si>
  <si>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</si>
  <si>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</si>
  <si>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</si>
  <si>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</si>
  <si>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</si>
  <si>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</si>
  <si>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</si>
  <si>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</si>
  <si>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</si>
  <si>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</si>
  <si>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</si>
  <si>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</si>
  <si>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</si>
  <si>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</si>
  <si>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</si>
  <si>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</si>
  <si>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</si>
  <si>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</si>
  <si>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</si>
  <si>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</si>
  <si>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</si>
  <si>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</si>
  <si>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</si>
  <si>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</si>
  <si>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</si>
  <si>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</si>
  <si>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</si>
  <si>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</si>
  <si>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</si>
  <si>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</si>
  <si>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</si>
  <si>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</si>
  <si>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</si>
  <si>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</si>
  <si>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</si>
  <si>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</si>
  <si>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</si>
  <si>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</si>
  <si>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</si>
  <si>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</si>
  <si>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</si>
  <si>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</si>
  <si>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</si>
  <si>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</si>
  <si>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</si>
  <si>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</si>
  <si>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</si>
  <si>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</si>
  <si>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</si>
  <si>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</si>
  <si>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</si>
  <si>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</si>
  <si>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</si>
  <si>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</si>
  <si>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</si>
  <si>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</si>
  <si>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</si>
  <si>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</si>
  <si>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</si>
  <si>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</si>
  <si>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</si>
  <si>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</si>
  <si>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</si>
  <si>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</si>
  <si>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</si>
  <si>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</si>
  <si>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</si>
  <si>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</si>
  <si>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</si>
  <si>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</si>
  <si>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</si>
  <si>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</si>
  <si>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</si>
  <si>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</si>
  <si>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</si>
  <si>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</si>
  <si>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</si>
  <si>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</si>
  <si>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</si>
  <si>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</si>
  <si>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</si>
  <si>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</si>
  <si>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</si>
  <si>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</si>
  <si>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</si>
  <si>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</si>
  <si>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</si>
  <si>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</si>
  <si>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</si>
  <si>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</si>
  <si>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</si>
  <si>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</si>
  <si>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</si>
  <si>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</si>
  <si>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</si>
  <si>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</si>
  <si>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</si>
  <si>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</si>
  <si>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</si>
  <si>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</si>
  <si>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</si>
  <si>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</si>
  <si>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</si>
  <si>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</si>
  <si>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</si>
  <si>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</si>
  <si>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</si>
  <si>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</si>
  <si>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</si>
  <si>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</si>
  <si>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</si>
  <si>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</si>
  <si>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</si>
  <si>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</si>
  <si>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</si>
  <si>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</si>
  <si>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</si>
  <si>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</si>
  <si>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</si>
  <si>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</si>
  <si>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</si>
  <si>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</si>
  <si>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</si>
  <si>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</si>
  <si>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</si>
  <si>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</si>
  <si>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</si>
  <si>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</si>
  <si>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</si>
  <si>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</si>
  <si>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</si>
  <si>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</si>
  <si>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</si>
  <si>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</si>
  <si>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</si>
  <si>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</si>
  <si>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</si>
  <si>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</si>
  <si>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</si>
  <si>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</si>
  <si>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</si>
  <si>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</si>
  <si>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</si>
  <si>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</si>
  <si>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</si>
  <si>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</si>
  <si>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</si>
  <si>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</si>
  <si>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</si>
  <si>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</si>
  <si>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</si>
  <si>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</si>
  <si>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</si>
  <si>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</si>
  <si>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</si>
  <si>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</si>
  <si>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</si>
  <si>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</si>
  <si>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</si>
  <si>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</si>
  <si>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</si>
  <si>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</si>
  <si>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</si>
  <si>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</si>
  <si>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</si>
  <si>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</si>
  <si>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</si>
  <si>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</si>
  <si>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</si>
  <si>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</si>
  <si>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</si>
  <si>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</si>
  <si>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</si>
  <si>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</si>
  <si>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</si>
  <si>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</si>
  <si>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</si>
  <si>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</si>
  <si>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</si>
  <si>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</si>
  <si>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</si>
  <si>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</si>
  <si>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</si>
  <si>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</si>
  <si>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</si>
  <si>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</si>
  <si>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</si>
  <si>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</si>
  <si>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</si>
  <si>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</si>
  <si>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</si>
  <si>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</si>
  <si>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</si>
  <si>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</si>
  <si>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</si>
  <si>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</si>
  <si>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</si>
  <si>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</si>
  <si>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</si>
  <si>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</si>
  <si>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</si>
  <si>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</si>
  <si>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</si>
  <si>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</si>
  <si>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</si>
  <si>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</si>
  <si>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</si>
  <si>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</si>
  <si>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</si>
  <si>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</si>
  <si>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</si>
  <si>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</si>
  <si>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</si>
  <si>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</si>
  <si>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</si>
  <si>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</si>
  <si>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</si>
  <si>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</si>
  <si>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</si>
  <si>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</si>
  <si>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</si>
  <si>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</si>
  <si>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</si>
  <si>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</si>
  <si>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</si>
  <si>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</si>
  <si>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</si>
  <si>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</si>
  <si>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</si>
  <si>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</si>
  <si>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</si>
  <si>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</si>
  <si>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</si>
  <si>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</si>
  <si>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</si>
  <si>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</si>
  <si>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</si>
  <si>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</si>
  <si>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</si>
  <si>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</si>
  <si>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</si>
  <si>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</si>
  <si>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</si>
  <si>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</si>
  <si>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</si>
  <si>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</si>
  <si>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</si>
  <si>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</si>
  <si>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</si>
  <si>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</si>
  <si>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</si>
  <si>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</si>
  <si>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</si>
  <si>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</si>
  <si>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</si>
  <si>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</si>
  <si>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</si>
  <si>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</si>
  <si>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</si>
  <si>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</si>
  <si>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</si>
  <si>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</si>
  <si>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</si>
  <si>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</si>
  <si>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</si>
  <si>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</si>
  <si>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</si>
  <si>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</si>
  <si>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</si>
  <si>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</si>
  <si>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</si>
  <si>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</si>
  <si>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</si>
  <si>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</si>
  <si>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</si>
  <si>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</si>
  <si>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</si>
  <si>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</si>
  <si>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</si>
  <si>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</si>
  <si>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</si>
  <si>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</si>
  <si>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</si>
  <si>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</si>
  <si>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</si>
  <si>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</si>
  <si>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</si>
  <si>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</si>
  <si>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</si>
  <si>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</si>
  <si>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</si>
  <si>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</si>
  <si>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</si>
  <si>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</si>
  <si>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</si>
  <si>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</si>
  <si>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</si>
  <si>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</si>
  <si>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</si>
  <si>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</si>
  <si>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</si>
  <si>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</si>
  <si>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</si>
  <si>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</si>
  <si>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</si>
  <si>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</si>
  <si>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</si>
  <si>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</si>
  <si>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</si>
  <si>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</si>
  <si>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</si>
  <si>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</si>
  <si>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</si>
  <si>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</si>
  <si>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</si>
  <si>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</si>
  <si>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</si>
  <si>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</si>
  <si>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</si>
  <si>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</si>
  <si>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</si>
  <si>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</si>
  <si>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</si>
  <si>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</si>
  <si>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</si>
  <si>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</si>
  <si>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</si>
  <si>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</si>
  <si>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</si>
  <si>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</si>
  <si>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</si>
  <si>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</si>
  <si>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</si>
  <si>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</si>
  <si>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</si>
  <si>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</si>
  <si>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</si>
  <si>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</si>
  <si>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</si>
  <si>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</si>
  <si>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</si>
  <si>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</si>
  <si>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</si>
  <si>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</si>
  <si>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</si>
  <si>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</si>
  <si>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</si>
  <si>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</si>
  <si>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</si>
  <si>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</si>
  <si>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</si>
  <si>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</si>
  <si>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</si>
  <si>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</si>
  <si>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</si>
  <si>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</si>
  <si>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</si>
  <si>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</si>
  <si>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</si>
  <si>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</si>
  <si>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</si>
  <si>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</si>
  <si>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</si>
  <si>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</si>
  <si>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</si>
  <si>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</si>
  <si>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</si>
  <si>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</si>
  <si>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</si>
  <si>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</si>
  <si>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</si>
  <si>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</si>
  <si>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</si>
  <si>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</si>
  <si>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</si>
  <si>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</si>
  <si>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</si>
  <si>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</si>
  <si>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</si>
  <si>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</si>
  <si>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</si>
  <si>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</si>
  <si>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</si>
  <si>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</si>
  <si>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</si>
  <si>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</si>
  <si>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</si>
  <si>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</si>
  <si>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</si>
  <si>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</si>
  <si>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</si>
  <si>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</si>
  <si>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</si>
  <si>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</si>
  <si>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</si>
  <si>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</si>
  <si>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</si>
  <si>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</si>
  <si>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</si>
  <si>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</si>
  <si>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</si>
  <si>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</si>
  <si>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</si>
  <si>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</si>
  <si>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</si>
  <si>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</si>
  <si>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</si>
  <si>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</si>
  <si>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</si>
  <si>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</si>
  <si>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</si>
  <si>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</si>
  <si>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</si>
  <si>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</si>
  <si>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</si>
  <si>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</si>
  <si>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</si>
  <si>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</si>
  <si>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</si>
  <si>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</si>
  <si>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</si>
  <si>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</si>
  <si>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</si>
  <si>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</si>
  <si>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</si>
  <si>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</si>
  <si>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</si>
  <si>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</si>
  <si>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</si>
  <si>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</si>
  <si>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</si>
  <si>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</si>
  <si>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</si>
  <si>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</si>
  <si>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</si>
  <si>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</si>
  <si>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</si>
  <si>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</si>
  <si>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</si>
  <si>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</si>
  <si>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</si>
  <si>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</si>
  <si>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</si>
  <si>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</si>
  <si>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</si>
  <si>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</si>
  <si>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</si>
  <si>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</si>
  <si>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</si>
  <si>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</si>
  <si>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</si>
  <si>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</si>
  <si>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</si>
  <si>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</si>
  <si>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</si>
  <si>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</si>
  <si>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</si>
  <si>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</si>
  <si>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</si>
  <si>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</si>
  <si>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</si>
  <si>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</si>
  <si>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</si>
  <si>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</si>
  <si>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</si>
  <si>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</si>
  <si>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</si>
  <si>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</si>
  <si>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</si>
  <si>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</si>
  <si>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</si>
  <si>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</si>
  <si>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</si>
  <si>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</si>
  <si>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</si>
  <si>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</si>
  <si>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</si>
  <si>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</si>
  <si>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</si>
  <si>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</si>
  <si>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</si>
  <si>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</si>
  <si>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</si>
  <si>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</si>
  <si>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</si>
  <si>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</si>
  <si>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</si>
  <si>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</si>
  <si>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</si>
  <si>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</si>
  <si>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</si>
  <si>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</si>
  <si>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</si>
  <si>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</si>
  <si>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</si>
  <si>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</si>
  <si>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</si>
  <si>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</si>
  <si>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</si>
  <si>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</si>
  <si>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</si>
  <si>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</si>
  <si>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</si>
  <si>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</si>
  <si>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</si>
  <si>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</si>
  <si>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</si>
  <si>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</si>
  <si>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</si>
  <si>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</si>
  <si>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</si>
  <si>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</si>
  <si>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</si>
  <si>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</si>
  <si>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</si>
  <si>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</si>
  <si>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</si>
  <si>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</si>
  <si>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</si>
  <si>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</si>
  <si>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</si>
  <si>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</si>
  <si>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</si>
  <si>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</si>
  <si>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</si>
  <si>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</si>
  <si>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</si>
  <si>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</si>
  <si>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</si>
  <si>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</si>
  <si>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</si>
  <si>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</si>
  <si>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</si>
  <si>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</si>
  <si>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</si>
  <si>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</si>
  <si>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</si>
  <si>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</si>
  <si>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</si>
  <si>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</si>
  <si>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</si>
  <si>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</si>
  <si>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</si>
  <si>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</si>
  <si>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</si>
  <si>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</si>
  <si>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</si>
  <si>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</si>
  <si>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</si>
  <si>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</si>
  <si>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</si>
  <si>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</si>
  <si>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</si>
  <si>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</si>
  <si>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</si>
  <si>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</si>
  <si>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</si>
  <si>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</si>
  <si>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</si>
  <si>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</si>
  <si>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</si>
  <si>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</si>
  <si>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</si>
  <si>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</si>
  <si>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</si>
  <si>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</si>
  <si>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</si>
  <si>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</si>
  <si>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</si>
  <si>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</si>
  <si>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</si>
  <si>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</si>
  <si>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</si>
  <si>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</si>
  <si>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</si>
  <si>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</si>
  <si>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</si>
  <si>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</si>
  <si>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</si>
  <si>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</si>
  <si>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</si>
  <si>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</si>
  <si>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</si>
  <si>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</si>
  <si>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</si>
  <si>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</si>
  <si>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</si>
  <si>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</si>
  <si>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</si>
  <si>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</si>
  <si>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</si>
  <si>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</si>
  <si>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</si>
  <si>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</si>
  <si>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</si>
  <si>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</si>
  <si>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</si>
  <si>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</si>
  <si>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</si>
  <si>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</si>
  <si>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</si>
  <si>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</si>
  <si>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</si>
  <si>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</si>
  <si>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</si>
  <si>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</si>
  <si>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</si>
  <si>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</si>
  <si>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</si>
  <si>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</si>
  <si>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</si>
  <si>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</si>
  <si>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</si>
  <si>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</si>
  <si>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</si>
  <si>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</si>
  <si>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</si>
  <si>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</si>
  <si>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</si>
  <si>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</si>
  <si>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</si>
  <si>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</si>
  <si>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</si>
  <si>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</si>
  <si>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</si>
  <si>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</si>
  <si>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</si>
  <si>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</si>
  <si>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</si>
  <si>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</si>
  <si>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</si>
  <si>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</si>
  <si>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</si>
  <si>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</si>
  <si>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</si>
  <si>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</si>
  <si>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</si>
  <si>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</si>
  <si>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</si>
  <si>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</si>
  <si>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</si>
  <si>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</si>
  <si>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</si>
  <si>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</si>
  <si>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</si>
  <si>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</si>
  <si>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</si>
  <si>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</si>
  <si>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</si>
  <si>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</si>
  <si>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</si>
  <si>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</si>
  <si>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</si>
  <si>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</si>
  <si>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</si>
  <si>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</si>
  <si>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</si>
  <si>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</si>
  <si>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</si>
  <si>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</si>
  <si>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</si>
  <si>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</si>
  <si>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</si>
  <si>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</si>
  <si>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</si>
  <si>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</si>
  <si>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</si>
  <si>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</si>
  <si>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</si>
  <si>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</si>
  <si>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</si>
  <si>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</si>
  <si>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</si>
  <si>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</si>
  <si>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</si>
  <si>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</si>
  <si>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</si>
  <si>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</si>
  <si>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</si>
  <si>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</si>
  <si>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</si>
  <si>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</si>
  <si>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</si>
  <si>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</si>
  <si>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</si>
  <si>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</si>
  <si>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</si>
  <si>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</si>
  <si>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</si>
  <si>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</si>
  <si>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</si>
  <si>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</si>
  <si>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</si>
  <si>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</si>
  <si>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</si>
  <si>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</si>
  <si>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</si>
  <si>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</si>
  <si>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</si>
  <si>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</si>
  <si>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</si>
  <si>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</si>
  <si>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</si>
  <si>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</si>
  <si>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</si>
  <si>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</si>
  <si>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</si>
  <si>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</si>
  <si>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</si>
  <si>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</si>
  <si>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</si>
  <si>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</si>
  <si>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</si>
  <si>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</si>
  <si>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</si>
  <si>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</si>
  <si>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</si>
  <si>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</si>
  <si>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</si>
  <si>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</si>
  <si>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</si>
  <si>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</si>
  <si>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</si>
  <si>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</si>
  <si>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</si>
  <si>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</si>
  <si>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</si>
  <si>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</si>
  <si>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</si>
  <si>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</si>
  <si>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</si>
  <si>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</si>
  <si>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</si>
  <si>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</si>
  <si>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</si>
  <si>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</si>
  <si>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</si>
  <si>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</si>
  <si>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</si>
  <si>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</si>
  <si>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</si>
  <si>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</si>
  <si>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</si>
  <si>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</si>
  <si>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</si>
  <si>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</si>
  <si>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</si>
  <si>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</si>
  <si>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</si>
  <si>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</si>
  <si>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</si>
  <si>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</si>
  <si>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</si>
  <si>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</si>
  <si>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</si>
  <si>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</si>
  <si>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</si>
  <si>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</si>
  <si>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</si>
  <si>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</si>
  <si>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</si>
  <si>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</si>
  <si>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</si>
  <si>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</si>
  <si>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</si>
  <si>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</si>
  <si>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</si>
  <si>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</si>
  <si>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</si>
  <si>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</si>
  <si>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</si>
  <si>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</si>
  <si>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</si>
  <si>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</si>
  <si>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</si>
  <si>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</si>
  <si>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</si>
  <si>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</si>
  <si>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</si>
  <si>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</si>
  <si>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</si>
  <si>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</si>
  <si>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</si>
  <si>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</si>
  <si>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</si>
  <si>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</si>
  <si>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</si>
  <si>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</si>
  <si>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</si>
  <si>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</si>
  <si>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</si>
  <si>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</si>
  <si>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</si>
  <si>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</si>
  <si>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</si>
  <si>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</si>
  <si>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</si>
  <si>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</si>
  <si>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</si>
  <si>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</si>
  <si>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</si>
  <si>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</si>
  <si>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</si>
  <si>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</si>
  <si>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</si>
  <si>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</si>
  <si>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</si>
  <si>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</si>
  <si>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</si>
  <si>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</si>
  <si>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</si>
  <si>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</si>
  <si>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</si>
  <si>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</si>
  <si>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</si>
  <si>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</si>
  <si>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</si>
  <si>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</si>
  <si>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</si>
  <si>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</si>
  <si>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</si>
  <si>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</si>
  <si>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</si>
  <si>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</si>
  <si>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</si>
  <si>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</si>
  <si>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</si>
  <si>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</si>
  <si>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</si>
  <si>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</si>
  <si>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</si>
  <si>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</si>
  <si>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</si>
  <si>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</si>
  <si>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</si>
  <si>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</si>
  <si>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</si>
  <si>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</si>
  <si>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</si>
  <si>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</si>
  <si>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</si>
  <si>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</si>
  <si>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</si>
  <si>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</si>
  <si>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</si>
  <si>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</si>
  <si>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</si>
  <si>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</si>
  <si>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</si>
  <si>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</si>
  <si>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</si>
  <si>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</si>
  <si>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</si>
  <si>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</si>
  <si>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</si>
  <si>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</si>
  <si>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</si>
  <si>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</si>
  <si>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</si>
  <si>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</si>
  <si>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</si>
  <si>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</si>
  <si>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</si>
  <si>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</si>
  <si>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</si>
  <si>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</si>
  <si>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</si>
  <si>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</si>
  <si>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</si>
  <si>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</si>
  <si>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</si>
  <si>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</si>
  <si>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</si>
  <si>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</si>
  <si>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</si>
  <si>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</si>
  <si>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</si>
  <si>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</si>
  <si>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</si>
  <si>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</si>
  <si>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</si>
  <si>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</si>
  <si>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</si>
  <si>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</si>
  <si>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</si>
  <si>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</si>
  <si>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</si>
  <si>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</si>
  <si>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</si>
  <si>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</si>
  <si>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</si>
  <si>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</si>
  <si>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</si>
  <si>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</si>
  <si>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</si>
  <si>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</si>
  <si>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</si>
  <si>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</si>
  <si>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</si>
  <si>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</si>
  <si>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</si>
  <si>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</si>
  <si>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</si>
  <si>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</si>
  <si>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</si>
  <si>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</si>
  <si>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</si>
  <si>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</si>
  <si>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</si>
  <si>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</si>
  <si>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</si>
  <si>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</si>
  <si>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</si>
  <si>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</si>
  <si>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</si>
  <si>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</si>
  <si>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</si>
  <si>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</si>
  <si>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</si>
  <si>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</si>
  <si>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</si>
  <si>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</si>
  <si>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</si>
  <si>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</si>
  <si>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</si>
  <si>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</si>
  <si>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</si>
  <si>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</si>
  <si>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</si>
  <si>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</si>
  <si>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</si>
  <si>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</si>
  <si>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</si>
  <si>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</si>
  <si>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</si>
  <si>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</si>
  <si>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</si>
  <si>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</si>
  <si>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</si>
  <si>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</si>
  <si>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</si>
  <si>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</si>
  <si>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</si>
  <si>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</si>
  <si>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</si>
  <si>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</si>
  <si>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</si>
  <si>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</si>
  <si>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</si>
  <si>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</si>
  <si>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</si>
  <si>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</si>
  <si>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</si>
  <si>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</si>
  <si>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</si>
  <si>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</si>
  <si>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</si>
  <si>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</si>
  <si>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</si>
  <si>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</si>
  <si>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</si>
  <si>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</si>
  <si>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</si>
  <si>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</si>
  <si>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</si>
  <si>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</si>
  <si>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</si>
  <si>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</si>
  <si>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</si>
  <si>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</si>
  <si>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</si>
  <si>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</si>
  <si>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</si>
  <si>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</si>
  <si>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</si>
  <si>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</si>
  <si>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</si>
  <si>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</si>
  <si>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</si>
  <si>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</si>
  <si>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</si>
  <si>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</si>
  <si>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</si>
  <si>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</si>
  <si>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</si>
  <si>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</si>
  <si>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</si>
  <si>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</si>
  <si>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</si>
  <si>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</si>
  <si>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</si>
  <si>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</si>
  <si>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</si>
  <si>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</si>
  <si>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</si>
  <si>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</si>
  <si>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</si>
  <si>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</si>
  <si>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</si>
  <si>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</si>
  <si>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</si>
  <si>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</si>
  <si>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</si>
  <si>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</si>
  <si>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</si>
  <si>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</si>
  <si>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</si>
  <si>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</si>
  <si>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</si>
  <si>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</si>
  <si>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</si>
  <si>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</si>
  <si>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</si>
  <si>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</si>
  <si>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</si>
  <si>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</si>
  <si>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</si>
  <si>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</si>
  <si>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</si>
  <si>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</si>
  <si>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</si>
  <si>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</si>
  <si>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</si>
  <si>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</si>
  <si>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</si>
  <si>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</si>
  <si>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</si>
  <si>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</si>
  <si>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</si>
  <si>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</si>
  <si>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</si>
  <si>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</si>
  <si>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</si>
  <si>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</si>
  <si>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</si>
  <si>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</si>
  <si>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</si>
  <si>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</si>
  <si>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</si>
  <si>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</si>
  <si>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</si>
  <si>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</si>
  <si>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</si>
  <si>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</si>
  <si>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</si>
  <si>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</si>
  <si>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</si>
  <si>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</si>
  <si>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</si>
  <si>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</si>
  <si>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</si>
  <si>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</si>
  <si>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</si>
  <si>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</si>
  <si>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</si>
  <si>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</si>
  <si>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</si>
  <si>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</si>
  <si>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</si>
  <si>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</si>
  <si>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</si>
  <si>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</si>
  <si>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</si>
  <si>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</si>
  <si>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</si>
  <si>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</si>
  <si>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</si>
  <si>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</si>
  <si>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</si>
  <si>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</si>
  <si>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</si>
  <si>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</si>
  <si>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</si>
  <si>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</si>
  <si>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</si>
  <si>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</si>
  <si>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</si>
  <si>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</si>
  <si>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</si>
  <si>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</si>
  <si>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</si>
  <si>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</si>
  <si>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</si>
  <si>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</si>
  <si>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</si>
  <si>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</si>
  <si>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</si>
  <si>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</si>
  <si>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</si>
  <si>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</si>
  <si>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</si>
  <si>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</si>
  <si>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</si>
  <si>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</si>
  <si>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</si>
  <si>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</si>
  <si>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</si>
  <si>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</si>
  <si>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</si>
  <si>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</si>
  <si>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</si>
  <si>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</si>
  <si>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</si>
  <si>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</si>
  <si>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</si>
  <si>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</si>
  <si>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</si>
  <si>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</si>
  <si>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</si>
  <si>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</si>
  <si>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</si>
  <si>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</si>
  <si>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</si>
  <si>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</si>
  <si>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</si>
  <si>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</si>
  <si>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</si>
  <si>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</si>
  <si>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</si>
  <si>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</si>
  <si>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</si>
  <si>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</si>
  <si>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</si>
  <si>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</si>
  <si>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</si>
  <si>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</si>
  <si>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</si>
  <si>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</si>
  <si>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</si>
  <si>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</si>
  <si>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</si>
  <si>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</si>
  <si>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</si>
  <si>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</si>
  <si>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</si>
  <si>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</si>
  <si>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</si>
  <si>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</si>
  <si>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</si>
  <si>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</si>
  <si>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</si>
  <si>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</si>
  <si>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</si>
  <si>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</si>
  <si>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</si>
  <si>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</si>
  <si>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</si>
  <si>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</si>
  <si>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</si>
  <si>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</si>
  <si>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</si>
  <si>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</si>
  <si>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</si>
  <si>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</si>
  <si>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</si>
  <si>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</si>
  <si>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</si>
  <si>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</si>
  <si>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</si>
  <si>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</si>
  <si>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</si>
  <si>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</si>
  <si>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</si>
  <si>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</si>
  <si>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</si>
  <si>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</si>
  <si>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</si>
  <si>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</si>
  <si>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</si>
  <si>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</si>
  <si>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</si>
  <si>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</si>
  <si>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</si>
  <si>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</si>
  <si>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</si>
  <si>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</si>
  <si>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</si>
  <si>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</si>
  <si>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</si>
  <si>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</si>
  <si>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</si>
  <si>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</si>
  <si>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</si>
  <si>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</si>
  <si>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</si>
  <si>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</si>
  <si>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</si>
  <si>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</si>
  <si>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</si>
  <si>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</si>
  <si>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</si>
  <si>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</si>
  <si>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</si>
  <si>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</si>
  <si>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</si>
  <si>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</si>
  <si>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</si>
  <si>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</si>
  <si>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</si>
  <si>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</si>
  <si>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</si>
  <si>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</si>
  <si>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</si>
  <si>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</si>
  <si>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</si>
  <si>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</si>
  <si>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</si>
  <si>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</si>
  <si>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</si>
  <si>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</si>
  <si>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</si>
  <si>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</si>
  <si>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</si>
  <si>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</si>
  <si>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</si>
  <si>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</si>
  <si>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</si>
  <si>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</si>
  <si>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</si>
  <si>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</si>
  <si>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</si>
  <si>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</si>
  <si>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</si>
  <si>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</si>
  <si>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</si>
  <si>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</si>
  <si>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</si>
  <si>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</si>
  <si>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</si>
  <si>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</si>
  <si>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</si>
  <si>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</si>
  <si>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</si>
  <si>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</si>
  <si>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</si>
  <si>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</si>
  <si>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</si>
  <si>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</si>
  <si>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</si>
  <si>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</si>
  <si>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</si>
  <si>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</si>
  <si>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</si>
  <si>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</si>
  <si>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</si>
  <si>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</si>
  <si>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</si>
  <si>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</si>
  <si>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</si>
  <si>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</si>
  <si>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</si>
  <si>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</si>
  <si>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</si>
  <si>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</si>
  <si>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</si>
  <si>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</si>
  <si>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</si>
  <si>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</si>
  <si>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</si>
  <si>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</si>
  <si>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</si>
  <si>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</si>
  <si>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</si>
  <si>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</si>
  <si>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</si>
  <si>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</si>
  <si>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</si>
  <si>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</si>
  <si>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</si>
  <si>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</si>
  <si>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</si>
  <si>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</si>
  <si>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</si>
  <si>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</si>
  <si>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</si>
  <si>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</si>
  <si>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</si>
  <si>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</si>
  <si>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</si>
  <si>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</si>
  <si>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</si>
  <si>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</si>
  <si>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</si>
  <si>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</si>
  <si>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</si>
  <si>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</si>
  <si>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</si>
  <si>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</si>
  <si>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</si>
  <si>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</si>
  <si>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</si>
  <si>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</si>
  <si>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</si>
  <si>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</si>
  <si>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</si>
  <si>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</si>
  <si>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</si>
  <si>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</si>
  <si>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</si>
  <si>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</si>
  <si>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</si>
  <si>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</si>
  <si>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</si>
  <si>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</si>
  <si>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</si>
  <si>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</si>
  <si>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</si>
  <si>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</si>
  <si>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</si>
  <si>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</si>
  <si>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</si>
  <si>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</si>
  <si>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</si>
  <si>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</si>
  <si>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</si>
  <si>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</si>
  <si>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</si>
  <si>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</si>
  <si>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</si>
  <si>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</si>
  <si>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</si>
  <si>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</si>
  <si>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</si>
  <si>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</si>
  <si>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</si>
  <si>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</si>
  <si>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</si>
  <si>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</si>
  <si>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</si>
  <si>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</si>
  <si>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</si>
  <si>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</si>
  <si>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</si>
  <si>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</si>
  <si>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</si>
  <si>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</si>
  <si>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</si>
  <si>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</si>
  <si>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</si>
  <si>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</si>
  <si>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</si>
  <si>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</si>
  <si>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</si>
  <si>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</si>
  <si>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</si>
  <si>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</si>
  <si>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</si>
  <si>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</si>
  <si>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</si>
  <si>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</si>
  <si>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</si>
  <si>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</si>
  <si>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</si>
  <si>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</si>
  <si>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</si>
  <si>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</si>
  <si>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</si>
  <si>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</si>
  <si>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</si>
  <si>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</si>
  <si>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</si>
  <si>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</si>
  <si>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</si>
  <si>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</si>
  <si>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</si>
  <si>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</si>
  <si>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</si>
  <si>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</si>
  <si>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</si>
  <si>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</si>
  <si>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</si>
  <si>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</si>
  <si>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</si>
  <si>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</si>
  <si>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</si>
  <si>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</si>
  <si>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</si>
  <si>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</si>
  <si>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</si>
  <si>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</si>
  <si>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</si>
  <si>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</si>
  <si>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</si>
  <si>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</si>
  <si>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</si>
  <si>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</si>
  <si>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</si>
  <si>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</si>
  <si>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</si>
  <si>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</si>
  <si>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</si>
  <si>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</si>
  <si>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</si>
  <si>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</si>
  <si>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</si>
  <si>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</si>
  <si>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</si>
  <si>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</si>
  <si>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</si>
  <si>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</si>
  <si>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</si>
  <si>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</si>
  <si>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</si>
  <si>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</si>
  <si>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</si>
  <si>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</si>
  <si>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</si>
  <si>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</si>
  <si>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</si>
  <si>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</si>
  <si>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</si>
  <si>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</si>
  <si>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</si>
  <si>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</si>
  <si>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</si>
  <si>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</si>
  <si>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</si>
  <si>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</si>
  <si>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</si>
  <si>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</si>
  <si>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</si>
  <si>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</si>
  <si>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</si>
  <si>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</si>
  <si>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</si>
  <si>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</si>
  <si>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</si>
  <si>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</si>
  <si>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</si>
  <si>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</si>
  <si>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</si>
  <si>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</si>
  <si>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</si>
  <si>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</si>
  <si>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</si>
  <si>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</si>
  <si>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</si>
  <si>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</si>
  <si>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</si>
  <si>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</si>
  <si>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</si>
  <si>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</si>
  <si>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</si>
  <si>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</si>
  <si>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</si>
  <si>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</si>
  <si>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</si>
  <si>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</si>
  <si>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</si>
  <si>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</si>
  <si>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</si>
  <si>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</si>
  <si>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</si>
  <si>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</si>
  <si>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</si>
  <si>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</si>
  <si>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</si>
  <si>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</si>
  <si>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</si>
  <si>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</si>
  <si>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</si>
  <si>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</si>
  <si>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</si>
  <si>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</si>
  <si>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</si>
  <si>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</si>
  <si>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</si>
  <si>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</si>
  <si>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</si>
  <si>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</si>
  <si>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</si>
  <si>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</si>
  <si>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</si>
  <si>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</si>
  <si>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</si>
  <si>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</si>
  <si>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</si>
  <si>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</si>
  <si>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</si>
  <si>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</si>
  <si>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</si>
  <si>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</si>
  <si>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</si>
  <si>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</si>
  <si>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</si>
  <si>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</si>
  <si>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</si>
  <si>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</si>
  <si>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</si>
  <si>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</si>
  <si>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</si>
  <si>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</si>
  <si>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</si>
  <si>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</si>
  <si>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</si>
  <si>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</si>
  <si>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</si>
  <si>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</si>
  <si>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</si>
  <si>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</si>
  <si>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</si>
  <si>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</si>
  <si>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</si>
  <si>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</si>
  <si>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</si>
  <si>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</si>
  <si>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</si>
  <si>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</si>
  <si>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</si>
  <si>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</si>
  <si>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</si>
  <si>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</si>
  <si>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</si>
  <si>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</si>
  <si>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</si>
  <si>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</si>
  <si>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</si>
  <si>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</si>
  <si>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</si>
  <si>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</si>
  <si>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</si>
  <si>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</si>
  <si>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</si>
  <si>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</si>
  <si>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</si>
  <si>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</si>
  <si>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</si>
  <si>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</si>
  <si>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</si>
  <si>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</si>
  <si>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</si>
  <si>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</si>
  <si>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</si>
  <si>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</si>
  <si>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</si>
  <si>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</si>
  <si>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</si>
  <si>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</si>
  <si>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</si>
  <si>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</si>
  <si>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</si>
  <si>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</si>
  <si>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</si>
  <si>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</si>
  <si>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</si>
  <si>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</si>
  <si>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</si>
  <si>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</si>
  <si>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</si>
  <si>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</si>
  <si>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</si>
  <si>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</si>
  <si>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</si>
  <si>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</si>
  <si>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</si>
  <si>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</si>
  <si>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</si>
  <si>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</si>
  <si>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</si>
  <si>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</si>
  <si>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</si>
  <si>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</si>
  <si>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</si>
  <si>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</si>
  <si>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</si>
  <si>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</si>
  <si>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</si>
  <si>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</si>
  <si>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</si>
  <si>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</si>
  <si>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</si>
  <si>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</si>
  <si>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</si>
  <si>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</si>
  <si>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</si>
  <si>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</si>
  <si>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</si>
  <si>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</si>
  <si>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</si>
  <si>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</si>
  <si>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</si>
  <si>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</si>
  <si>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</si>
  <si>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</si>
  <si>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</si>
  <si>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</si>
  <si>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</si>
  <si>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</si>
  <si>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</si>
  <si>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</si>
  <si>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</si>
  <si>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</si>
  <si>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</si>
  <si>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</si>
  <si>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</si>
  <si>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</si>
  <si>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</si>
  <si>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</si>
  <si>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</si>
  <si>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</si>
  <si>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</si>
  <si>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</si>
  <si>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</si>
  <si>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</si>
  <si>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</si>
  <si>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</si>
  <si>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</si>
  <si>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</si>
  <si>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</si>
  <si>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</si>
  <si>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</si>
  <si>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</si>
  <si>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</si>
  <si>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</si>
  <si>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</si>
  <si>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</si>
  <si>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</si>
  <si>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</si>
  <si>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</si>
  <si>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</si>
  <si>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</si>
  <si>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</si>
  <si>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</si>
  <si>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</si>
  <si>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</si>
  <si>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</si>
  <si>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</si>
  <si>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</si>
  <si>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</si>
  <si>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</si>
  <si>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</si>
  <si>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</si>
  <si>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</si>
  <si>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</si>
  <si>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</si>
  <si>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</si>
  <si>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</si>
  <si>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</si>
  <si>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</si>
  <si>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</si>
  <si>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</si>
  <si>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</si>
  <si>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</si>
  <si>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</si>
  <si>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</si>
  <si>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</si>
  <si>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</si>
  <si>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</si>
  <si>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</si>
  <si>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</si>
  <si>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</si>
  <si>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</si>
  <si>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</si>
  <si>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</si>
  <si>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</si>
  <si>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</si>
  <si>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</si>
  <si>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</si>
  <si>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</si>
  <si>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</si>
  <si>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</si>
  <si>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</si>
  <si>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</si>
  <si>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</si>
  <si>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</si>
  <si>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</si>
  <si>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</si>
  <si>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</si>
  <si>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</si>
  <si>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</si>
  <si>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</si>
  <si>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</si>
  <si>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</si>
  <si>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</si>
  <si>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</si>
  <si>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</si>
  <si>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</si>
  <si>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</si>
  <si>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</si>
  <si>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</si>
  <si>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</si>
  <si>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</si>
  <si>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</si>
  <si>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</si>
  <si>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</si>
  <si>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</si>
  <si>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</si>
  <si>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</si>
  <si>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</si>
  <si>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</si>
  <si>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</si>
  <si>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</si>
  <si>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</si>
  <si>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</si>
  <si>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</si>
  <si>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</si>
  <si>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</si>
  <si>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</si>
  <si>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</si>
  <si>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</si>
  <si>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</si>
  <si>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</si>
  <si>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</si>
  <si>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</si>
  <si>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</si>
  <si>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</si>
  <si>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</si>
  <si>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</si>
  <si>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</si>
  <si>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</si>
  <si>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</si>
  <si>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</si>
  <si>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</si>
  <si>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</si>
  <si>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</si>
  <si>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</si>
  <si>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</si>
  <si>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</si>
  <si>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</si>
  <si>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</si>
  <si>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</si>
  <si>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</si>
  <si>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</si>
  <si>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</si>
  <si>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</si>
  <si>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</si>
  <si>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</si>
  <si>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</si>
  <si>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</si>
  <si>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</si>
  <si>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</si>
  <si>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</si>
  <si>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</si>
  <si>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</si>
  <si>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</si>
  <si>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</si>
  <si>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</si>
  <si>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</si>
  <si>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</si>
  <si>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</si>
  <si>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</si>
  <si>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</si>
  <si>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</si>
  <si>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</si>
  <si>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</si>
  <si>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</si>
  <si>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</si>
  <si>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</si>
  <si>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</si>
  <si>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</si>
  <si>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</si>
  <si>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</si>
  <si>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</si>
  <si>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</si>
  <si>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</si>
  <si>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</si>
  <si>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</si>
  <si>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</si>
  <si>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</si>
  <si>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</si>
  <si>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</si>
  <si>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</si>
  <si>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</si>
  <si>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</si>
  <si>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</si>
  <si>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</si>
  <si>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</si>
  <si>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</si>
  <si>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</si>
  <si>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</si>
  <si>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</si>
  <si>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</si>
  <si>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</si>
  <si>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</si>
  <si>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</si>
  <si>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</si>
  <si>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</si>
  <si>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</si>
  <si>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</si>
  <si>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</si>
  <si>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</si>
  <si>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</si>
  <si>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</si>
  <si>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</si>
  <si>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</si>
  <si>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</si>
  <si>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</si>
  <si>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</si>
  <si>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</si>
  <si>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</si>
  <si>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</si>
  <si>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</si>
  <si>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</si>
  <si>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</si>
  <si>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</si>
  <si>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</si>
  <si>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</si>
  <si>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</si>
  <si>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</si>
  <si>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</si>
  <si>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</si>
  <si>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</si>
  <si>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</si>
  <si>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</si>
  <si>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</si>
  <si>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</si>
  <si>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</si>
  <si>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</si>
  <si>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</si>
  <si>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</si>
  <si>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</si>
  <si>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</si>
  <si>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</si>
  <si>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</si>
  <si>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</si>
  <si>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</si>
  <si>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</si>
  <si>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</si>
  <si>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</si>
  <si>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</si>
  <si>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</si>
  <si>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</si>
  <si>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</si>
  <si>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</si>
  <si>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</si>
  <si>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</si>
  <si>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</si>
  <si>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</si>
  <si>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</si>
  <si>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</si>
  <si>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</si>
  <si>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</si>
  <si>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</si>
  <si>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</si>
  <si>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</si>
  <si>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</si>
  <si>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</si>
  <si>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</si>
  <si>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</si>
  <si>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</si>
  <si>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</si>
  <si>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</si>
  <si>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</si>
  <si>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</si>
  <si>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</si>
  <si>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</si>
  <si>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</si>
  <si>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</si>
  <si>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</si>
  <si>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</si>
  <si>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</si>
  <si>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</si>
  <si>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</si>
  <si>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</si>
  <si>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</si>
  <si>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</si>
  <si>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</si>
  <si>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</si>
  <si>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</si>
  <si>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</si>
  <si>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</si>
  <si>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</si>
  <si>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</si>
  <si>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</si>
  <si>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</si>
  <si>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</si>
  <si>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</si>
  <si>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</si>
  <si>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</si>
  <si>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</si>
  <si>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</si>
  <si>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</si>
  <si>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</si>
  <si>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</si>
  <si>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</si>
  <si>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</si>
  <si>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</si>
  <si>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</si>
  <si>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</si>
  <si>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</si>
  <si>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</si>
  <si>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</si>
  <si>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</si>
  <si>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</si>
  <si>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</si>
  <si>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</si>
  <si>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</si>
  <si>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</si>
  <si>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</si>
  <si>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</si>
  <si>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</si>
  <si>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</si>
  <si>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</si>
  <si>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</si>
  <si>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</si>
  <si>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</si>
  <si>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</si>
  <si>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</si>
  <si>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</si>
  <si>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</si>
  <si>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</si>
  <si>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</si>
  <si>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</si>
  <si>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</si>
  <si>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</si>
  <si>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</si>
  <si>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</si>
  <si>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</si>
  <si>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</si>
  <si>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</si>
  <si>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</si>
  <si>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</si>
  <si>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</si>
  <si>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</si>
  <si>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</si>
  <si>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</si>
  <si>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</si>
  <si>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</si>
  <si>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</si>
  <si>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</si>
  <si>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</si>
  <si>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</si>
  <si>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</si>
  <si>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</si>
  <si>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</si>
  <si>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</si>
  <si>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</si>
  <si>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</si>
  <si>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</si>
  <si>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</si>
  <si>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</si>
  <si>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</si>
  <si>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</si>
  <si>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</si>
  <si>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</si>
  <si>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</si>
  <si>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</si>
  <si>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</si>
  <si>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</si>
  <si>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</si>
  <si>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</si>
  <si>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</si>
  <si>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</si>
  <si>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</si>
  <si>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</si>
  <si>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</si>
  <si>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</si>
  <si>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</si>
  <si>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</si>
  <si>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</si>
  <si>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</si>
  <si>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</si>
  <si>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</si>
  <si>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</si>
  <si>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</si>
  <si>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</si>
  <si>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</si>
  <si>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</si>
  <si>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</si>
  <si>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</si>
  <si>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</si>
  <si>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</si>
  <si>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</si>
  <si>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</si>
  <si>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</si>
  <si>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</si>
  <si>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</si>
  <si>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</si>
  <si>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</si>
  <si>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</si>
  <si>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</si>
  <si>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</si>
  <si>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</si>
  <si>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</si>
  <si>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</si>
  <si>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</si>
  <si>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</si>
  <si>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</si>
  <si>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</si>
  <si>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</si>
  <si>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</si>
  <si>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</si>
  <si>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</si>
  <si>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</si>
  <si>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</si>
  <si>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</si>
  <si>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</si>
  <si>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</si>
  <si>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</si>
  <si>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</si>
  <si>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</si>
  <si>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</si>
  <si>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</si>
  <si>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</si>
  <si>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</si>
  <si>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</si>
  <si>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</si>
  <si>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</si>
  <si>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</si>
  <si>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</si>
  <si>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</si>
  <si>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</si>
  <si>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</si>
  <si>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</si>
  <si>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</si>
  <si>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</si>
  <si>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</si>
  <si>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</si>
  <si>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</si>
  <si>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</si>
  <si>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</si>
  <si>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</si>
  <si>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</si>
  <si>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</si>
  <si>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</si>
  <si>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</si>
  <si>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</si>
  <si>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</si>
  <si>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</si>
  <si>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</si>
  <si>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</si>
  <si>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</si>
  <si>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</si>
  <si>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</si>
  <si>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</si>
  <si>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</si>
  <si>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</si>
  <si>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</si>
  <si>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</si>
  <si>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</si>
  <si>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</si>
  <si>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</si>
  <si>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</si>
  <si>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</si>
  <si>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</si>
  <si>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</si>
  <si>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</si>
  <si>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</si>
  <si>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</si>
  <si>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</si>
  <si>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</si>
  <si>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</si>
  <si>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</si>
  <si>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</si>
  <si>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</si>
  <si>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</si>
  <si>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</si>
  <si>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</si>
  <si>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</si>
  <si>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</si>
  <si>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</si>
  <si>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</si>
  <si>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</si>
  <si>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</si>
  <si>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</si>
  <si>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</si>
  <si>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</si>
  <si>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</si>
  <si>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</si>
  <si>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</si>
  <si>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</si>
  <si>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</si>
  <si>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</si>
  <si>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</si>
  <si>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</si>
  <si>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</si>
  <si>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</si>
  <si>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</si>
  <si>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</si>
  <si>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</si>
  <si>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</si>
  <si>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</si>
  <si>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</si>
  <si>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</si>
  <si>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</si>
  <si>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</si>
  <si>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</si>
  <si>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</si>
  <si>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</si>
  <si>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</si>
  <si>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</si>
  <si>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</si>
  <si>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</si>
  <si>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</si>
  <si>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</si>
  <si>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</si>
  <si>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</si>
  <si>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</si>
  <si>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</si>
  <si>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</si>
  <si>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</si>
  <si>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</si>
  <si>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</si>
  <si>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</si>
  <si>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</si>
  <si>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</si>
  <si>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</si>
  <si>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</si>
  <si>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</si>
  <si>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</si>
  <si>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</si>
  <si>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</si>
  <si>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</si>
  <si>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</si>
  <si>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</si>
  <si>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</si>
  <si>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</si>
  <si>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</si>
  <si>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</si>
  <si>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</si>
  <si>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</si>
  <si>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</si>
  <si>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</si>
  <si>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</si>
  <si>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</si>
  <si>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</si>
  <si>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</si>
  <si>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</si>
  <si>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</si>
  <si>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</si>
  <si>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</si>
  <si>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</si>
  <si>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</si>
  <si>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</si>
  <si>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</si>
  <si>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</si>
  <si>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</si>
  <si>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</si>
  <si>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</si>
  <si>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</si>
  <si>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</si>
  <si>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</si>
  <si>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</si>
  <si>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</si>
  <si>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</si>
  <si>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</si>
  <si>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</si>
  <si>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</si>
  <si>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</si>
  <si>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</si>
  <si>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</si>
  <si>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</si>
  <si>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</si>
  <si>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</si>
  <si>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</si>
  <si>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</si>
  <si>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</si>
  <si>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</si>
  <si>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</si>
  <si>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</si>
  <si>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</si>
  <si>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</si>
  <si>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</si>
  <si>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</si>
  <si>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</si>
  <si>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</si>
  <si>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</si>
  <si>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</si>
  <si>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</si>
  <si>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</si>
  <si>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</si>
  <si>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</si>
  <si>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</si>
  <si>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</si>
  <si>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</si>
  <si>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</si>
  <si>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</si>
  <si>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</si>
  <si>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</si>
  <si>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</si>
  <si>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</si>
  <si>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</si>
  <si>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</si>
  <si>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</si>
  <si>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</si>
  <si>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</si>
  <si>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</si>
  <si>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</si>
  <si>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</si>
  <si>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</si>
  <si>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</si>
  <si>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</si>
  <si>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</si>
  <si>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</si>
  <si>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</si>
  <si>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</si>
  <si>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</si>
  <si>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</si>
  <si>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</si>
  <si>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</si>
  <si>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</si>
  <si>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</si>
  <si>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</si>
  <si>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</si>
  <si>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</si>
  <si>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</si>
  <si>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</si>
  <si>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</si>
  <si>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</si>
  <si>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</si>
  <si>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</si>
  <si>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</si>
  <si>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</si>
  <si>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</si>
  <si>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</si>
  <si>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</si>
  <si>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</si>
  <si>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</si>
  <si>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</si>
  <si>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</si>
  <si>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</si>
  <si>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</si>
  <si>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</si>
  <si>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</si>
  <si>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</si>
  <si>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</si>
  <si>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</si>
  <si>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</si>
  <si>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</si>
  <si>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</si>
  <si>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</si>
  <si>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</si>
  <si>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</si>
  <si>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</si>
  <si>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</si>
  <si>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</si>
  <si>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</si>
  <si>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</si>
  <si>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</si>
  <si>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</si>
  <si>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</si>
  <si>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</si>
  <si>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</si>
  <si>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</si>
  <si>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</si>
  <si>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</si>
  <si>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</si>
  <si>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</si>
  <si>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</si>
  <si>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</si>
  <si>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</si>
  <si>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</si>
  <si>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</si>
  <si>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</si>
  <si>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</si>
  <si>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</si>
  <si>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</si>
  <si>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</si>
  <si>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</si>
  <si>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</si>
  <si>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</si>
  <si>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</si>
  <si>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</si>
  <si>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</si>
  <si>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</si>
  <si>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</si>
  <si>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</si>
  <si>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</si>
  <si>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</si>
  <si>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</si>
  <si>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</si>
  <si>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</si>
  <si>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</si>
  <si>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</si>
  <si>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</si>
  <si>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</si>
  <si>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</si>
  <si>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</si>
  <si>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</si>
  <si>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</si>
  <si>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</si>
  <si>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</si>
  <si>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</si>
  <si>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</si>
  <si>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</si>
  <si>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</si>
  <si>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</si>
  <si>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</si>
  <si>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</si>
  <si>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</si>
  <si>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</si>
  <si>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</si>
  <si>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</si>
  <si>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</si>
  <si>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</si>
  <si>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</si>
  <si>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</si>
  <si>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</si>
  <si>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</si>
  <si>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</si>
  <si>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</si>
  <si>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</si>
  <si>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</si>
  <si>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</si>
  <si>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</si>
  <si>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</si>
  <si>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</si>
  <si>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</si>
  <si>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</si>
  <si>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</si>
  <si>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</si>
  <si>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</si>
  <si>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</si>
  <si>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</si>
  <si>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</si>
  <si>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</si>
  <si>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</si>
  <si>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</si>
  <si>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</si>
  <si>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</si>
  <si>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</si>
  <si>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</si>
  <si>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</si>
  <si>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</si>
  <si>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</si>
  <si>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</si>
  <si>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</si>
  <si>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</si>
  <si>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</si>
  <si>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</si>
  <si>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</si>
  <si>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</si>
  <si>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</si>
  <si>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</si>
  <si>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</si>
  <si>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</si>
  <si>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</si>
  <si>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</si>
  <si>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</si>
  <si>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</si>
  <si>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</si>
  <si>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</si>
  <si>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</si>
  <si>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</si>
  <si>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</si>
  <si>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</si>
  <si>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</si>
  <si>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</si>
  <si>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</si>
  <si>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</si>
  <si>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</si>
  <si>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</si>
  <si>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</si>
  <si>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</si>
  <si>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</si>
  <si>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</si>
  <si>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</si>
  <si>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</si>
  <si>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</si>
  <si>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</si>
  <si>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</si>
  <si>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</si>
  <si>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</si>
  <si>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</si>
  <si>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</si>
  <si>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</si>
  <si>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</si>
  <si>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</si>
  <si>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</si>
  <si>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</si>
  <si>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</si>
  <si>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</si>
  <si>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</si>
  <si>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</si>
  <si>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</si>
  <si>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</si>
  <si>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</si>
  <si>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</si>
  <si>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</si>
  <si>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</si>
  <si>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</si>
  <si>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</si>
  <si>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</si>
  <si>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</si>
  <si>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</si>
  <si>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</si>
  <si>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</si>
  <si>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</si>
  <si>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</si>
  <si>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</si>
  <si>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</si>
  <si>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</si>
  <si>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</si>
  <si>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</si>
  <si>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</si>
  <si>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</si>
  <si>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</si>
  <si>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</si>
  <si>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</si>
  <si>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</si>
  <si>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</si>
  <si>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</si>
  <si>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</si>
  <si>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</si>
  <si>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</si>
  <si>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</si>
  <si>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</si>
  <si>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</si>
  <si>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</si>
  <si>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</si>
  <si>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</si>
  <si>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</si>
  <si>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</si>
  <si>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</si>
  <si>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</si>
  <si>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</si>
  <si>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</si>
  <si>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</si>
  <si>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</si>
  <si>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</si>
  <si>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</si>
  <si>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</si>
  <si>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</si>
  <si>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</si>
  <si>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</si>
  <si>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</si>
  <si>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</si>
  <si>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</si>
  <si>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</si>
  <si>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</si>
  <si>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</si>
  <si>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</si>
  <si>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</si>
  <si>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</si>
  <si>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</si>
  <si>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</si>
  <si>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</si>
  <si>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</si>
  <si>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</si>
  <si>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</si>
  <si>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</si>
  <si>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</si>
  <si>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</si>
  <si>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</si>
  <si>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</si>
  <si>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</si>
  <si>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</si>
  <si>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</si>
  <si>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</si>
  <si>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</si>
  <si>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</si>
  <si>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</si>
  <si>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</si>
  <si>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</si>
  <si>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</si>
  <si>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</si>
  <si>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</si>
  <si>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</si>
  <si>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</si>
  <si>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</si>
  <si>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</si>
  <si>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</si>
  <si>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</si>
  <si>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</si>
  <si>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</si>
  <si>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</si>
  <si>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</si>
  <si>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</si>
  <si>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</si>
  <si>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</si>
  <si>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</si>
  <si>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</si>
  <si>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</si>
  <si>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</si>
  <si>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</si>
  <si>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</si>
  <si>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</si>
  <si>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</si>
  <si>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</si>
  <si>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</si>
  <si>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</si>
  <si>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</si>
  <si>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</si>
  <si>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</si>
  <si>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</si>
  <si>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</si>
  <si>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</si>
  <si>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</si>
  <si>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</si>
  <si>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</si>
  <si>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</si>
  <si>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</si>
  <si>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</si>
  <si>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</si>
  <si>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</si>
  <si>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</si>
  <si>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</si>
  <si>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</si>
  <si>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</si>
  <si>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</si>
  <si>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</si>
  <si>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</si>
  <si>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</si>
  <si>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</si>
  <si>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</si>
  <si>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</si>
  <si>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</si>
  <si>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</si>
  <si>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</si>
  <si>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</si>
  <si>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</si>
  <si>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</si>
  <si>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</si>
  <si>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</si>
  <si>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</si>
  <si>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</si>
  <si>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</si>
  <si>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</si>
  <si>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</si>
  <si>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</si>
  <si>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</si>
  <si>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</si>
  <si>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</si>
  <si>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</si>
  <si>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</si>
  <si>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</si>
  <si>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</si>
  <si>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</si>
  <si>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</si>
  <si>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</si>
  <si>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</si>
  <si>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</si>
  <si>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</si>
  <si>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</si>
  <si>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</si>
  <si>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</si>
  <si>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</si>
  <si>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</si>
  <si>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</si>
  <si>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</si>
  <si>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</si>
  <si>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</si>
  <si>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</si>
  <si>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</si>
  <si>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</si>
  <si>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</si>
  <si>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</si>
  <si>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</si>
  <si>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</si>
  <si>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</si>
  <si>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</si>
  <si>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</si>
  <si>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</si>
  <si>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</si>
  <si>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</si>
  <si>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</si>
  <si>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</si>
  <si>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</si>
  <si>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</si>
  <si>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</si>
  <si>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</si>
  <si>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</si>
  <si>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</si>
  <si>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</si>
  <si>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</si>
  <si>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</si>
  <si>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</si>
  <si>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</si>
  <si>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</si>
  <si>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</si>
  <si>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</si>
  <si>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</si>
  <si>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</si>
  <si>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</si>
  <si>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</si>
  <si>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</si>
  <si>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</si>
  <si>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</si>
  <si>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</si>
  <si>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</si>
  <si>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</si>
  <si>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</si>
  <si>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</si>
  <si>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</si>
  <si>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</si>
  <si>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</si>
  <si>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</si>
  <si>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</si>
  <si>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</si>
  <si>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</si>
  <si>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</si>
  <si>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</si>
  <si>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</si>
  <si>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</si>
  <si>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</si>
  <si>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</si>
  <si>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</si>
  <si>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</si>
  <si>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</si>
  <si>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</si>
  <si>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</si>
  <si>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</si>
  <si>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</si>
  <si>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</si>
  <si>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</si>
  <si>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</si>
  <si>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</si>
  <si>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</si>
  <si>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</si>
  <si>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</si>
  <si>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</si>
  <si>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</si>
  <si>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</si>
  <si>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</si>
  <si>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</si>
  <si>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</si>
  <si>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</si>
  <si>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</si>
  <si>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</si>
  <si>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</si>
  <si>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</si>
  <si>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</si>
  <si>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</si>
  <si>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</si>
  <si>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</si>
  <si>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</si>
  <si>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</si>
  <si>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</si>
  <si>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</si>
  <si>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</si>
  <si>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</si>
  <si>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</si>
  <si>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</si>
  <si>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</si>
  <si>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</si>
  <si>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</si>
  <si>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</si>
  <si>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</si>
  <si>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</si>
  <si>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</si>
  <si>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</si>
  <si>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</si>
  <si>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</si>
  <si>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</si>
  <si>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</si>
  <si>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</si>
  <si>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</si>
  <si>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</si>
  <si>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</si>
  <si>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</si>
  <si>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</si>
  <si>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</si>
  <si>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</si>
  <si>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</si>
  <si>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</si>
  <si>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</si>
  <si>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</si>
  <si>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</si>
  <si>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</si>
  <si>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</si>
  <si>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</si>
  <si>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</si>
  <si>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</si>
  <si>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</si>
  <si>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</si>
  <si>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</si>
  <si>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</si>
  <si>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</si>
  <si>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</si>
  <si>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</si>
  <si>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</si>
  <si>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</si>
  <si>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</si>
  <si>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</si>
  <si>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</si>
  <si>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</si>
  <si>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</si>
  <si>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</si>
  <si>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</si>
  <si>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</si>
  <si>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</si>
  <si>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</si>
  <si>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</si>
  <si>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</si>
  <si>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</si>
  <si>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</si>
  <si>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</si>
  <si>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</si>
  <si>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</si>
  <si>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</si>
  <si>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</si>
  <si>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</si>
  <si>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</si>
  <si>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</si>
  <si>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</si>
  <si>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</si>
  <si>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</si>
  <si>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</si>
  <si>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</si>
  <si>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</si>
  <si>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</si>
  <si>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</si>
  <si>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</si>
  <si>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</si>
  <si>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</si>
  <si>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</si>
  <si>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</si>
  <si>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</si>
  <si>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</si>
  <si>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</si>
  <si>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</si>
  <si>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</si>
  <si>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</si>
  <si>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</si>
  <si>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</si>
  <si>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</si>
  <si>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</si>
  <si>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</si>
  <si>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</si>
  <si>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</si>
  <si>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</si>
  <si>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</si>
  <si>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</si>
  <si>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</si>
  <si>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</si>
  <si>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</si>
  <si>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</si>
  <si>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</si>
  <si>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</si>
  <si>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</si>
  <si>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</si>
  <si>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</si>
  <si>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</si>
  <si>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</si>
  <si>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</si>
  <si>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</si>
  <si>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</si>
  <si>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</si>
  <si>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</si>
  <si>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</si>
  <si>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</si>
  <si>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</si>
  <si>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</si>
  <si>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</si>
  <si>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</si>
  <si>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</si>
  <si>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</si>
  <si>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</si>
  <si>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</si>
  <si>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</si>
  <si>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</si>
  <si>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</si>
  <si>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</si>
  <si>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</si>
  <si>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</si>
  <si>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</si>
  <si>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</si>
  <si>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</si>
  <si>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</si>
  <si>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</si>
  <si>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</si>
  <si>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</si>
  <si>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</si>
  <si>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</si>
  <si>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</si>
  <si>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</si>
  <si>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</si>
  <si>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</si>
  <si>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</si>
  <si>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</si>
  <si>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</si>
  <si>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</si>
  <si>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</si>
  <si>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</si>
  <si>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</si>
  <si>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</si>
  <si>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</si>
  <si>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</si>
  <si>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</si>
  <si>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</si>
  <si>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</si>
  <si>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</si>
  <si>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</si>
  <si>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</si>
  <si>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</si>
  <si>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</si>
  <si>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</si>
  <si>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</si>
  <si>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</si>
  <si>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</si>
  <si>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</si>
  <si>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</si>
  <si>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</si>
  <si>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</si>
  <si>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</si>
  <si>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</si>
  <si>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</si>
  <si>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</si>
  <si>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</si>
  <si>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</si>
  <si>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</si>
  <si>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</si>
  <si>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</si>
  <si>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</si>
  <si>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</si>
  <si>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</si>
  <si>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</si>
  <si>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</si>
  <si>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</si>
  <si>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</si>
  <si>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</si>
  <si>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</si>
  <si>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</si>
  <si>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</si>
  <si>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</si>
  <si>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</si>
  <si>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</si>
  <si>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</si>
  <si>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</si>
  <si>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</si>
  <si>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</si>
  <si>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</si>
  <si>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</si>
  <si>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</si>
  <si>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</si>
  <si>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</si>
  <si>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</si>
  <si>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</si>
  <si>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</si>
  <si>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</si>
  <si>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</si>
  <si>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</si>
  <si>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</si>
  <si>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</si>
  <si>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</si>
  <si>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</si>
  <si>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</si>
  <si>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</si>
  <si>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</si>
  <si>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</si>
  <si>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</si>
  <si>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</si>
  <si>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</si>
  <si>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</si>
  <si>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</si>
  <si>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</si>
  <si>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</si>
  <si>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</si>
  <si>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</si>
  <si>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</si>
  <si>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</si>
  <si>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</si>
  <si>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</si>
  <si>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</si>
  <si>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</si>
  <si>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</si>
  <si>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</si>
  <si>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</si>
  <si>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</si>
  <si>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</si>
  <si>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</si>
  <si>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</si>
  <si>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</si>
  <si>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</si>
  <si>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</si>
  <si>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</si>
  <si>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</si>
  <si>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</si>
  <si>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</si>
  <si>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</si>
  <si>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</si>
  <si>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</si>
  <si>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</si>
  <si>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</si>
  <si>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</si>
  <si>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</si>
  <si>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</si>
  <si>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</si>
  <si>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</si>
  <si>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</si>
  <si>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</si>
  <si>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</si>
  <si>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</si>
  <si>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</si>
  <si>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</si>
  <si>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</si>
  <si>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</si>
  <si>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</si>
  <si>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</si>
  <si>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</si>
  <si>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</si>
  <si>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</si>
  <si>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</si>
  <si>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</si>
  <si>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</si>
  <si>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</si>
  <si>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</si>
  <si>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</si>
  <si>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</si>
  <si>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</si>
  <si>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</si>
  <si>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</si>
  <si>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</si>
  <si>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</si>
  <si>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</si>
  <si>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</si>
  <si>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</si>
  <si>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</si>
  <si>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</si>
  <si>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</si>
  <si>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</si>
  <si>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</si>
  <si>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</si>
  <si>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</si>
  <si>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</si>
  <si>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</si>
  <si>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</si>
  <si>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</si>
  <si>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</si>
  <si>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</si>
  <si>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</si>
  <si>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</si>
  <si>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</si>
  <si>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</si>
  <si>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</si>
  <si>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</si>
  <si>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</si>
  <si>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</si>
  <si>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</si>
  <si>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</si>
  <si>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</si>
  <si>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</si>
  <si>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</si>
  <si>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</si>
  <si>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</si>
  <si>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</si>
  <si>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</si>
  <si>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</si>
  <si>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</si>
  <si>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</si>
  <si>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</si>
  <si>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</si>
  <si>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</si>
  <si>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</si>
  <si>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</si>
  <si>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</si>
  <si>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</si>
  <si>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</si>
  <si>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</si>
  <si>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</si>
  <si>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</si>
  <si>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</si>
  <si>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</si>
  <si>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</si>
  <si>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</si>
  <si>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</si>
  <si>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</si>
  <si>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</si>
  <si>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</si>
  <si>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</si>
  <si>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</si>
  <si>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</si>
  <si>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</si>
  <si>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</si>
  <si>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</si>
  <si>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</si>
  <si>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</si>
  <si>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</si>
  <si>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</si>
  <si>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</si>
  <si>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</si>
  <si>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</si>
  <si>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</si>
  <si>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</si>
  <si>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</si>
  <si>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</si>
  <si>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</si>
  <si>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</si>
  <si>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</si>
  <si>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</si>
  <si>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</si>
  <si>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</si>
  <si>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</si>
  <si>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</si>
  <si>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</si>
  <si>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</si>
  <si>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</si>
  <si>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</si>
  <si>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</si>
  <si>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</si>
  <si>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</si>
  <si>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</si>
  <si>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</si>
  <si>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</si>
  <si>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</si>
  <si>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</si>
  <si>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</si>
  <si>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</si>
  <si>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</si>
  <si>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</si>
  <si>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</si>
  <si>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</si>
  <si>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</si>
  <si>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</si>
  <si>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</si>
  <si>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</si>
  <si>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</si>
  <si>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</si>
  <si>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</si>
  <si>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</si>
  <si>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</si>
  <si>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</si>
  <si>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</si>
  <si>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</si>
  <si>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</si>
  <si>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</si>
  <si>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</si>
  <si>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</si>
  <si>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</si>
  <si>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</si>
  <si>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</si>
  <si>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</si>
  <si>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</si>
  <si>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</si>
  <si>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</si>
  <si>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</si>
  <si>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</si>
  <si>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</si>
  <si>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</si>
  <si>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</si>
  <si>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</si>
  <si>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</si>
  <si>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</si>
  <si>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</si>
  <si>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</si>
  <si>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</si>
  <si>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</si>
  <si>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</si>
  <si>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</si>
  <si>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</si>
  <si>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</si>
  <si>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</si>
  <si>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</si>
  <si>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</si>
  <si>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</si>
  <si>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</si>
  <si>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</si>
  <si>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</si>
  <si>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</si>
  <si>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</si>
  <si>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</si>
  <si>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</si>
  <si>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</si>
  <si>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</si>
  <si>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</si>
  <si>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</si>
  <si>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</si>
  <si>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</si>
  <si>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</si>
  <si>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</si>
  <si>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</si>
  <si>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</si>
  <si>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</si>
  <si>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</si>
  <si>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</si>
  <si>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</si>
  <si>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</si>
  <si>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</si>
  <si>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</si>
  <si>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</si>
  <si>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</si>
  <si>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</si>
  <si>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</si>
  <si>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</si>
  <si>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</si>
  <si>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</si>
  <si>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</si>
  <si>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</si>
  <si>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</si>
  <si>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</si>
  <si>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</si>
  <si>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</si>
  <si>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</si>
  <si>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</si>
  <si>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</si>
  <si>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</si>
  <si>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</si>
  <si>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</si>
  <si>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</si>
  <si>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</si>
  <si>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</si>
  <si>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</si>
  <si>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</si>
  <si>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</si>
  <si>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</si>
  <si>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</si>
  <si>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</si>
  <si>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</si>
  <si>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</si>
  <si>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</si>
  <si>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</si>
  <si>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</si>
  <si>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</si>
  <si>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</si>
  <si>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</si>
  <si>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</si>
  <si>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</si>
  <si>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</si>
  <si>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</si>
  <si>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</si>
  <si>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</si>
  <si>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</si>
  <si>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</si>
  <si>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</si>
  <si>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</si>
  <si>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</si>
  <si>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</si>
  <si>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</si>
  <si>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</si>
  <si>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</si>
  <si>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</si>
  <si>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</si>
  <si>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</si>
  <si>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</si>
  <si>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</si>
  <si>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</si>
  <si>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</si>
  <si>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</si>
  <si>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</si>
  <si>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</si>
  <si>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</si>
  <si>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</si>
  <si>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</si>
  <si>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</si>
  <si>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</si>
  <si>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</si>
  <si>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</si>
  <si>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</si>
  <si>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</si>
  <si>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</si>
  <si>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</si>
  <si>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</si>
  <si>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</si>
  <si>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</si>
  <si>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</si>
  <si>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</si>
  <si>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</si>
  <si>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</si>
  <si>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</si>
  <si>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</si>
  <si>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</si>
  <si>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</si>
  <si>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</si>
  <si>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</si>
  <si>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</si>
  <si>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</si>
  <si>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</si>
  <si>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</si>
  <si>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</si>
  <si>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</si>
  <si>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</si>
  <si>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</si>
  <si>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</si>
  <si>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</si>
  <si>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</si>
  <si>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</si>
  <si>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</si>
  <si>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</si>
  <si>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</si>
  <si>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</si>
  <si>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</si>
  <si>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</si>
  <si>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</si>
  <si>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</si>
  <si>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</si>
  <si>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</si>
  <si>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</si>
  <si>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</si>
  <si>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</si>
  <si>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</si>
  <si>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</si>
  <si>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</si>
  <si>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</si>
  <si>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</si>
  <si>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</si>
  <si>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</si>
  <si>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</si>
  <si>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</si>
  <si>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</si>
  <si>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</si>
  <si>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</si>
  <si>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</si>
  <si>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</si>
  <si>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</si>
  <si>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</si>
  <si>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</si>
  <si>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</si>
  <si>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</si>
  <si>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</si>
  <si>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</si>
  <si>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</si>
  <si>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</si>
  <si>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</si>
  <si>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</si>
  <si>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</si>
  <si>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</si>
  <si>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</si>
  <si>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</si>
  <si>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</si>
  <si>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</si>
  <si>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</si>
  <si>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</si>
  <si>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</si>
  <si>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</si>
  <si>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</si>
  <si>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</si>
  <si>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</si>
  <si>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</si>
  <si>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</si>
  <si>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</si>
  <si>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</si>
  <si>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</si>
  <si>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</si>
  <si>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</si>
  <si>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</si>
  <si>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</si>
  <si>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</si>
  <si>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</si>
  <si>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</si>
  <si>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</si>
  <si>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</si>
  <si>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</si>
  <si>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</si>
  <si>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</si>
  <si>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</si>
  <si>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</si>
  <si>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</si>
  <si>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</si>
  <si>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</si>
  <si>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</si>
  <si>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</si>
  <si>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</si>
  <si>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</si>
  <si>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</si>
  <si>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</si>
  <si>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</si>
  <si>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</si>
  <si>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</si>
  <si>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</si>
  <si>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</si>
  <si>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</si>
  <si>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</si>
  <si>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</si>
  <si>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</si>
  <si>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</si>
  <si>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</si>
  <si>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</si>
  <si>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</si>
  <si>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</si>
  <si>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</si>
  <si>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</si>
  <si>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</si>
  <si>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</si>
  <si>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</si>
  <si>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</si>
  <si>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</si>
  <si>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</si>
  <si>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</si>
  <si>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</si>
  <si>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</si>
  <si>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</si>
  <si>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</si>
  <si>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</si>
  <si>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</si>
  <si>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</si>
  <si>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</si>
  <si>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</si>
  <si>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</si>
  <si>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</si>
  <si>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</si>
  <si>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</si>
  <si>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</si>
  <si>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</si>
  <si>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</si>
  <si>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</si>
  <si>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</si>
  <si>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</si>
  <si>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</si>
  <si>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</si>
  <si>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</si>
  <si>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</si>
  <si>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</si>
  <si>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</si>
  <si>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</si>
  <si>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</si>
  <si>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</si>
  <si>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</si>
  <si>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</si>
  <si>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</si>
  <si>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</si>
  <si>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</si>
  <si>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</si>
  <si>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</si>
  <si>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</si>
  <si>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</si>
  <si>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</si>
  <si>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</si>
  <si>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</si>
  <si>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</si>
  <si>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</si>
  <si>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</si>
  <si>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</si>
  <si>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</si>
  <si>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</si>
  <si>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</si>
  <si>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</si>
  <si>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</si>
  <si>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</si>
  <si>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</si>
  <si>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</si>
  <si>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</si>
  <si>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</si>
  <si>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</si>
  <si>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</si>
  <si>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</si>
  <si>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</si>
  <si>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</si>
  <si>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</si>
  <si>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</si>
  <si>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</si>
  <si>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</si>
  <si>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</si>
  <si>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</si>
  <si>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</si>
  <si>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</si>
  <si>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</si>
  <si>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</si>
  <si>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</si>
  <si>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</si>
  <si>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</si>
  <si>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</si>
  <si>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</si>
  <si>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</si>
  <si>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</si>
  <si>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</si>
  <si>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</si>
  <si>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</si>
  <si>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</si>
  <si>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</si>
  <si>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</si>
  <si>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</si>
  <si>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</si>
  <si>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</si>
  <si>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</si>
  <si>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</si>
  <si>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</si>
  <si>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</si>
  <si>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</si>
  <si>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</si>
  <si>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</si>
  <si>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</si>
  <si>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</si>
  <si>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</si>
  <si>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</si>
  <si>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</si>
  <si>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</si>
  <si>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</si>
  <si>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</si>
  <si>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</si>
  <si>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</si>
  <si>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</si>
  <si>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</si>
  <si>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</si>
  <si>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</si>
  <si>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</si>
  <si>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</si>
  <si>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</si>
  <si>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</si>
  <si>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</si>
  <si>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</si>
  <si>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</si>
  <si>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</si>
  <si>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</si>
  <si>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</si>
  <si>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</si>
  <si>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</si>
  <si>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</si>
  <si>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</si>
  <si>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</si>
  <si>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</si>
  <si>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</si>
  <si>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</si>
  <si>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</si>
  <si>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</si>
  <si>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</si>
  <si>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</si>
  <si>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</si>
  <si>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</si>
  <si>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</si>
  <si>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</si>
  <si>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</si>
  <si>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</si>
  <si>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</si>
  <si>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</si>
  <si>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</si>
  <si>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</si>
  <si>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</si>
  <si>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</si>
  <si>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</si>
  <si>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</si>
  <si>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</si>
  <si>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</si>
  <si>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</si>
  <si>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</si>
  <si>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</si>
  <si>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</si>
  <si>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</si>
  <si>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</si>
  <si>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</si>
  <si>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</si>
  <si>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</si>
  <si>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</si>
  <si>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</si>
  <si>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</si>
  <si>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</si>
  <si>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</si>
  <si>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</si>
  <si>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</si>
  <si>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</si>
  <si>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</si>
  <si>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</si>
  <si>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</si>
  <si>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</si>
  <si>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</si>
  <si>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</si>
  <si>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</si>
  <si>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</si>
  <si>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</si>
  <si>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</si>
  <si>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</si>
  <si>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</si>
  <si>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</si>
  <si>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</si>
  <si>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</si>
  <si>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</si>
  <si>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</si>
  <si>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</si>
  <si>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</si>
  <si>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</si>
  <si>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</si>
  <si>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</si>
  <si>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</si>
  <si>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</si>
  <si>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</si>
  <si>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</si>
  <si>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</si>
  <si>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</si>
  <si>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</si>
  <si>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</si>
  <si>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</si>
  <si>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</si>
  <si>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</si>
  <si>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</si>
  <si>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</si>
  <si>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</si>
  <si>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</si>
  <si>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</si>
  <si>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</si>
  <si>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</si>
  <si>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</si>
  <si>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</si>
  <si>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</si>
  <si>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</si>
  <si>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</si>
  <si>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</si>
  <si>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</si>
  <si>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</si>
  <si>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</si>
  <si>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</si>
  <si>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</si>
  <si>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</si>
  <si>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</si>
  <si>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</si>
  <si>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</si>
  <si>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</si>
  <si>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</si>
  <si>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</si>
  <si>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</si>
  <si>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</si>
  <si>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</si>
  <si>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</si>
  <si>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</si>
  <si>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</si>
  <si>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</si>
  <si>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</si>
  <si>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</si>
  <si>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</si>
  <si>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</si>
  <si>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</si>
  <si>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</si>
  <si>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</si>
  <si>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</si>
  <si>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</si>
  <si>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</si>
  <si>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</si>
  <si>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</si>
  <si>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</si>
  <si>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</si>
  <si>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</si>
  <si>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</si>
  <si>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</si>
  <si>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</si>
  <si>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</si>
  <si>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</si>
  <si>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</si>
  <si>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</si>
  <si>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</si>
  <si>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</si>
  <si>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</si>
  <si>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</si>
  <si>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</si>
  <si>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</si>
  <si>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</si>
  <si>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</si>
  <si>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</si>
  <si>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</si>
  <si>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</si>
  <si>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</si>
  <si>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</si>
  <si>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</si>
  <si>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</si>
  <si>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</si>
  <si>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</si>
  <si>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</si>
  <si>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</si>
  <si>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</si>
  <si>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</si>
  <si>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</si>
  <si>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</si>
  <si>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</si>
  <si>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</si>
  <si>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</si>
  <si>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</si>
  <si>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</si>
  <si>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</si>
  <si>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</si>
  <si>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</si>
  <si>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</si>
  <si>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</si>
  <si>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</si>
  <si>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</si>
  <si>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</si>
  <si>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</si>
  <si>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</si>
  <si>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</si>
  <si>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</si>
  <si>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</si>
  <si>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</si>
  <si>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</si>
  <si>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</si>
  <si>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</si>
  <si>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</si>
  <si>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</si>
  <si>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</si>
  <si>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</si>
  <si>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</si>
  <si>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</si>
  <si>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</si>
  <si>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</si>
  <si>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</si>
  <si>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</si>
  <si>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</si>
  <si>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</si>
  <si>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</si>
  <si>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</si>
  <si>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</si>
  <si>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</si>
  <si>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</si>
  <si>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</si>
  <si>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</si>
  <si>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</si>
  <si>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</si>
  <si>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</si>
  <si>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</si>
  <si>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</si>
  <si>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</si>
  <si>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</si>
  <si>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</si>
  <si>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</si>
  <si>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</si>
  <si>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</si>
  <si>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</si>
  <si>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</si>
  <si>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</si>
  <si>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</si>
  <si>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</si>
  <si>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</si>
  <si>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</si>
  <si>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</si>
  <si>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</si>
  <si>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</si>
  <si>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</si>
  <si>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</si>
  <si>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</si>
  <si>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</si>
  <si>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</si>
  <si>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</si>
  <si>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</si>
  <si>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</si>
  <si>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</si>
  <si>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</si>
  <si>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</si>
  <si>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</si>
  <si>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</si>
  <si>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</si>
  <si>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</si>
  <si>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</si>
  <si>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</si>
  <si>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</si>
  <si>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</si>
  <si>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</si>
  <si>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</si>
  <si>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</si>
  <si>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</si>
  <si>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</si>
  <si>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</si>
  <si>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</si>
  <si>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</si>
  <si>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</si>
  <si>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</si>
  <si>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</si>
  <si>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</si>
  <si>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</si>
  <si>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</si>
  <si>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</si>
  <si>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</si>
  <si>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</si>
  <si>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</si>
  <si>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</si>
  <si>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</si>
  <si>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</si>
  <si>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</si>
  <si>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</si>
  <si>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</si>
  <si>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</si>
  <si>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</si>
  <si>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</si>
  <si>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</si>
  <si>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</si>
  <si>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</si>
  <si>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</si>
  <si>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</si>
  <si>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</si>
  <si>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</si>
  <si>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</si>
  <si>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</si>
  <si>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</si>
  <si>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</si>
  <si>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</si>
  <si>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</si>
  <si>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</si>
  <si>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</si>
  <si>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</si>
  <si>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</si>
  <si>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</si>
  <si>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</si>
  <si>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</si>
  <si>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</si>
  <si>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</si>
  <si>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</si>
  <si>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</si>
  <si>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</si>
  <si>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</si>
  <si>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</si>
  <si>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</si>
  <si>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</si>
  <si>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</si>
  <si>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</si>
  <si>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</si>
  <si>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</si>
  <si>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</si>
  <si>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</si>
  <si>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</si>
  <si>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</si>
  <si>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</si>
  <si>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</si>
  <si>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</si>
  <si>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</si>
  <si>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</si>
  <si>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</si>
  <si>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</si>
  <si>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</si>
  <si>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</si>
  <si>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</si>
  <si>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</si>
  <si>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</si>
  <si>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</si>
  <si>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</si>
  <si>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</si>
  <si>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</si>
  <si>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</si>
  <si>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</si>
  <si>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</si>
  <si>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</si>
  <si>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</si>
  <si>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</si>
  <si>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</si>
  <si>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</si>
  <si>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</si>
  <si>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</si>
  <si>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</si>
  <si>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</si>
  <si>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</si>
  <si>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</si>
  <si>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</si>
  <si>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</si>
  <si>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</si>
  <si>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</si>
  <si>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</si>
  <si>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</si>
  <si>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</si>
  <si>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</si>
  <si>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</si>
  <si>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</si>
  <si>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</si>
  <si>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</si>
  <si>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</si>
  <si>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</si>
  <si>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</si>
  <si>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</si>
  <si>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</si>
  <si>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</si>
  <si>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</si>
  <si>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</si>
  <si>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</si>
  <si>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</si>
  <si>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</si>
  <si>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</si>
  <si>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</si>
  <si>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</si>
  <si>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</si>
  <si>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</si>
  <si>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</si>
  <si>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</si>
  <si>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</si>
  <si>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</si>
  <si>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</si>
  <si>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</si>
  <si>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</si>
  <si>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</si>
  <si>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</si>
  <si>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</si>
  <si>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</si>
  <si>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</si>
  <si>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</si>
  <si>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</si>
  <si>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</si>
  <si>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</si>
  <si>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</si>
  <si>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</si>
  <si>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</si>
  <si>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</si>
  <si>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</si>
  <si>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</si>
  <si>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</si>
  <si>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</si>
  <si>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</si>
  <si>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</si>
  <si>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</si>
  <si>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</si>
  <si>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</si>
  <si>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</si>
  <si>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</si>
  <si>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</si>
  <si>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</si>
  <si>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</si>
  <si>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</si>
  <si>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</si>
  <si>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</si>
  <si>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</si>
  <si>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</si>
  <si>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</si>
  <si>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</si>
  <si>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</si>
  <si>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</si>
  <si>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</si>
  <si>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</si>
  <si>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</si>
  <si>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</si>
  <si>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</si>
  <si>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</si>
  <si>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</si>
  <si>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</si>
  <si>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</si>
  <si>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</si>
  <si>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</si>
  <si>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</si>
  <si>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</si>
  <si>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</si>
  <si>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</si>
  <si>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</si>
  <si>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</si>
  <si>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</si>
  <si>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</si>
  <si>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</si>
  <si>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</si>
  <si>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</si>
  <si>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</si>
  <si>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</si>
  <si>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</si>
  <si>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</si>
  <si>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</si>
  <si>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</si>
  <si>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</si>
  <si>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</si>
  <si>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</si>
  <si>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</si>
  <si>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</si>
  <si>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</si>
  <si>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</si>
  <si>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</si>
  <si>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</si>
  <si>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</si>
  <si>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</si>
  <si>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</si>
  <si>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</si>
  <si>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</si>
  <si>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</si>
  <si>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</si>
  <si>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</si>
  <si>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</si>
  <si>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</si>
  <si>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</si>
  <si>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</si>
  <si>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</si>
  <si>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</si>
  <si>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</si>
  <si>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</si>
  <si>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</si>
  <si>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</si>
  <si>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</si>
  <si>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</si>
  <si>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</si>
  <si>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</si>
  <si>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</si>
  <si>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</si>
  <si>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</si>
  <si>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</si>
  <si>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</si>
  <si>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</si>
  <si>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</si>
  <si>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</si>
  <si>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</si>
  <si>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</si>
  <si>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</si>
  <si>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</si>
  <si>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</si>
  <si>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</si>
  <si>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</si>
  <si>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</si>
  <si>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</si>
  <si>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</si>
  <si>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</si>
  <si>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</si>
  <si>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</si>
  <si>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</si>
  <si>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</si>
  <si>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</si>
  <si>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</si>
  <si>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</si>
  <si>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</si>
  <si>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</si>
  <si>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</si>
  <si>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</si>
  <si>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</si>
  <si>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</si>
  <si>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</si>
  <si>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</si>
  <si>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</si>
  <si>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</si>
  <si>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</si>
  <si>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</si>
  <si>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</si>
  <si>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</si>
  <si>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</si>
  <si>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</si>
  <si>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</si>
  <si>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</si>
  <si>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</si>
  <si>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</si>
  <si>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</si>
  <si>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</si>
  <si>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</si>
  <si>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</si>
  <si>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</si>
  <si>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</si>
  <si>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</si>
  <si>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</si>
  <si>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</si>
  <si>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</si>
  <si>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</si>
  <si>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</si>
  <si>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</si>
  <si>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</si>
  <si>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</si>
  <si>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</si>
  <si>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</si>
  <si>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</si>
  <si>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</si>
  <si>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</si>
  <si>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</si>
  <si>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</si>
  <si>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</si>
  <si>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</si>
  <si>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</si>
  <si>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</si>
  <si>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</si>
  <si>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</si>
  <si>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</si>
  <si>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</si>
  <si>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</si>
  <si>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</si>
  <si>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</si>
  <si>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</si>
  <si>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</si>
  <si>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</si>
  <si>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</si>
  <si>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</si>
  <si>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</si>
  <si>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</si>
  <si>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</si>
  <si>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</si>
  <si>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</si>
  <si>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</si>
  <si>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</si>
  <si>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</si>
  <si>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</si>
  <si>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</si>
  <si>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</si>
  <si>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</si>
  <si>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</si>
  <si>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</si>
  <si>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</si>
  <si>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</si>
  <si>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</si>
  <si>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</si>
  <si>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</si>
  <si>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</si>
  <si>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</si>
  <si>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</si>
  <si>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</si>
  <si>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</si>
  <si>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</si>
  <si>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</si>
  <si>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</si>
  <si>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</si>
  <si>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</si>
  <si>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</si>
  <si>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</si>
  <si>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</si>
  <si>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</si>
  <si>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</si>
  <si>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</si>
  <si>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</si>
  <si>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</si>
  <si>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</si>
  <si>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</si>
  <si>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</si>
  <si>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</si>
  <si>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</si>
  <si>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</si>
  <si>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</si>
  <si>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</si>
  <si>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</si>
  <si>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</si>
  <si>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</si>
  <si>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</si>
  <si>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</si>
  <si>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</si>
  <si>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</si>
  <si>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</si>
  <si>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</si>
  <si>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</si>
  <si>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</si>
  <si>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</si>
  <si>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</si>
  <si>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</si>
  <si>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</si>
  <si>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</si>
  <si>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</si>
  <si>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</si>
  <si>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</si>
  <si>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</si>
  <si>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</si>
  <si>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</si>
  <si>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</si>
  <si>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</si>
  <si>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</si>
  <si>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</si>
  <si>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</si>
  <si>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</si>
  <si>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</si>
  <si>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</si>
  <si>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</si>
  <si>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</si>
  <si>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</si>
  <si>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</si>
  <si>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</si>
  <si>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</si>
  <si>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</si>
  <si>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</si>
  <si>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</si>
  <si>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</si>
  <si>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</si>
  <si>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</si>
  <si>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</si>
  <si>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</si>
  <si>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</si>
  <si>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</si>
  <si>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</si>
  <si>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</si>
  <si>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</si>
  <si>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</si>
  <si>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</si>
  <si>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</si>
  <si>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</si>
  <si>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</si>
  <si>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</si>
  <si>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</si>
  <si>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</si>
  <si>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</si>
  <si>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</si>
  <si>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</si>
  <si>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</si>
  <si>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</si>
  <si>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</si>
  <si>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</si>
  <si>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</si>
  <si>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</si>
  <si>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</si>
  <si>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</si>
  <si>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</si>
  <si>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</si>
  <si>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</si>
  <si>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</si>
  <si>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</si>
  <si>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</si>
  <si>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</si>
  <si>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</si>
  <si>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</si>
  <si>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</si>
  <si>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</si>
  <si>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</si>
  <si>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</si>
  <si>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</si>
  <si>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</si>
  <si>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</si>
  <si>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</si>
  <si>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</si>
  <si>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</si>
  <si>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</si>
  <si>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</si>
  <si>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</si>
  <si>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</si>
  <si>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</si>
  <si>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</si>
  <si>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</si>
  <si>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</si>
  <si>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</si>
  <si>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</si>
  <si>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</si>
  <si>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</si>
  <si>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</si>
  <si>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</si>
  <si>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</si>
  <si>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</si>
  <si>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</si>
  <si>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</si>
  <si>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</si>
  <si>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</si>
  <si>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</si>
  <si>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</si>
  <si>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</si>
  <si>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</si>
  <si>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</si>
  <si>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</si>
  <si>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</si>
  <si>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</si>
  <si>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</si>
  <si>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</si>
  <si>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</si>
  <si>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</si>
  <si>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</si>
  <si>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</si>
  <si>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</si>
  <si>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</si>
  <si>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</si>
  <si>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</si>
  <si>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</si>
  <si>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</si>
  <si>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</si>
  <si>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</si>
  <si>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</si>
  <si>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</si>
  <si>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</si>
  <si>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</si>
  <si>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</si>
  <si>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</si>
  <si>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</si>
  <si>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</si>
  <si>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</si>
  <si>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</si>
  <si>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</si>
  <si>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</si>
  <si>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</si>
  <si>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</si>
  <si>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</si>
  <si>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</si>
  <si>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</si>
  <si>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</si>
  <si>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</si>
  <si>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</si>
  <si>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</si>
  <si>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</si>
  <si>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</si>
  <si>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</si>
  <si>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</si>
  <si>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</si>
  <si>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</si>
  <si>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</si>
  <si>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</si>
  <si>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</si>
  <si>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</si>
  <si>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</si>
  <si>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</si>
  <si>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</si>
  <si>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</si>
  <si>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</si>
  <si>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</si>
  <si>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</si>
  <si>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</si>
  <si>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</si>
  <si>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</si>
  <si>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</si>
  <si>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</si>
  <si>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</si>
  <si>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</si>
  <si>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</si>
  <si>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</si>
  <si>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</si>
  <si>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</si>
  <si>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</si>
  <si>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</si>
  <si>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</si>
  <si>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</si>
  <si>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</si>
  <si>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</si>
  <si>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</si>
  <si>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</si>
  <si>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</si>
  <si>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</si>
  <si>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</si>
  <si>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</si>
  <si>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</si>
  <si>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</si>
  <si>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</si>
  <si>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</si>
  <si>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</si>
  <si>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</si>
  <si>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</si>
  <si>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</si>
  <si>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</si>
  <si>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</si>
  <si>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</si>
  <si>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</si>
  <si>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</si>
  <si>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</si>
  <si>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</si>
  <si>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</si>
  <si>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</si>
  <si>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</si>
  <si>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</si>
  <si>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</si>
  <si>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</si>
  <si>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</si>
  <si>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</si>
  <si>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</si>
  <si>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</si>
  <si>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</si>
  <si>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</si>
  <si>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</si>
  <si>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</si>
  <si>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</si>
  <si>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</si>
  <si>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</si>
  <si>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</si>
  <si>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</si>
  <si>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</si>
  <si>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</si>
  <si>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</si>
  <si>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</si>
  <si>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</si>
  <si>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</si>
  <si>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</si>
  <si>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</si>
  <si>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</si>
  <si>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</si>
  <si>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</si>
  <si>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</si>
  <si>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</si>
  <si>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</si>
  <si>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</si>
  <si>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</si>
  <si>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</si>
  <si>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</si>
  <si>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</si>
  <si>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</si>
  <si>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</si>
  <si>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</si>
  <si>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</si>
  <si>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</si>
  <si>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</si>
  <si>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</si>
  <si>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</si>
  <si>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</si>
  <si>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</si>
  <si>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</si>
  <si>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</si>
  <si>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</si>
  <si>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</si>
  <si>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</si>
  <si>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</si>
  <si>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</si>
  <si>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</si>
  <si>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</si>
  <si>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</si>
  <si>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</si>
  <si>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</si>
  <si>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</si>
  <si>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</si>
  <si>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</si>
  <si>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</si>
  <si>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</si>
  <si>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</si>
  <si>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</si>
  <si>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</si>
  <si>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</si>
  <si>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</si>
  <si>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</si>
  <si>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</si>
  <si>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</si>
  <si>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</si>
  <si>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</si>
  <si>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</si>
  <si>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</si>
  <si>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</si>
  <si>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</si>
  <si>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</si>
  <si>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</si>
  <si>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</si>
  <si>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</si>
  <si>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</si>
  <si>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</si>
  <si>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</si>
  <si>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</si>
  <si>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</si>
  <si>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</si>
  <si>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</si>
  <si>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</si>
  <si>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</si>
  <si>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</si>
  <si>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</si>
  <si>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</si>
  <si>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</si>
  <si>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</si>
  <si>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</si>
  <si>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</si>
  <si>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</si>
  <si>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</si>
  <si>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</si>
  <si>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</si>
  <si>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</si>
  <si>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</si>
  <si>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</si>
  <si>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</si>
  <si>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</si>
  <si>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</si>
  <si>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</si>
  <si>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</si>
  <si>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</si>
  <si>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</si>
  <si>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</si>
  <si>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</si>
  <si>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</si>
  <si>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</si>
  <si>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</si>
  <si>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</si>
  <si>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</si>
  <si>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</si>
  <si>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</si>
  <si>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</si>
  <si>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</si>
  <si>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</si>
  <si>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</si>
  <si>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</si>
  <si>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</si>
  <si>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</si>
  <si>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</si>
  <si>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</si>
  <si>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</si>
  <si>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</si>
  <si>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</si>
  <si>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</si>
  <si>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</si>
  <si>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</si>
  <si>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</si>
  <si>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</si>
  <si>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</si>
  <si>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</si>
  <si>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</si>
  <si>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</si>
  <si>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</si>
  <si>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</si>
  <si>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</si>
  <si>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</si>
  <si>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</si>
  <si>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</si>
  <si>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</si>
  <si>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</si>
  <si>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</si>
  <si>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</si>
  <si>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</si>
  <si>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</si>
  <si>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</si>
  <si>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</si>
  <si>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</si>
  <si>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</si>
  <si>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</si>
  <si>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</si>
  <si>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</si>
  <si>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</si>
  <si>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</si>
  <si>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</si>
  <si>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</si>
  <si>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</si>
  <si>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</si>
  <si>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</si>
  <si>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</si>
  <si>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</si>
  <si>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</si>
  <si>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</si>
  <si>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</si>
  <si>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</si>
  <si>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</si>
  <si>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</si>
  <si>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</si>
  <si>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</si>
  <si>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</si>
  <si>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</si>
  <si>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</si>
  <si>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</si>
  <si>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</si>
  <si>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</si>
  <si>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</si>
  <si>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</si>
  <si>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</si>
  <si>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</si>
  <si>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</si>
  <si>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</si>
  <si>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</si>
  <si>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</si>
  <si>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</si>
  <si>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</si>
  <si>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</si>
  <si>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</si>
  <si>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</si>
  <si>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</si>
  <si>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</si>
  <si>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</si>
  <si>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</si>
  <si>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</si>
  <si>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</si>
  <si>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</si>
  <si>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</si>
  <si>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</si>
  <si>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</si>
  <si>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</si>
  <si>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</si>
  <si>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</si>
  <si>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</si>
  <si>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</si>
  <si>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</si>
  <si>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</si>
  <si>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</si>
  <si>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</si>
  <si>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</si>
  <si>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</si>
  <si>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</si>
  <si>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</si>
  <si>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</si>
  <si>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</si>
  <si>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</si>
  <si>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</si>
  <si>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</si>
  <si>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</si>
  <si>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</si>
  <si>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</si>
  <si>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</si>
  <si>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</si>
  <si>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</si>
  <si>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</si>
  <si>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</si>
  <si>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</si>
  <si>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</si>
  <si>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</si>
  <si>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</si>
  <si>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</si>
  <si>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</si>
  <si>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</si>
  <si>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</si>
  <si>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</si>
  <si>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</si>
  <si>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</si>
  <si>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</si>
  <si>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</si>
  <si>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</si>
  <si>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</si>
  <si>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</si>
  <si>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</si>
  <si>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</si>
  <si>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</si>
  <si>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</si>
  <si>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</si>
  <si>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</si>
  <si>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</si>
  <si>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</si>
  <si>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</si>
  <si>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</si>
  <si>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</si>
  <si>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</si>
  <si>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</si>
  <si>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</si>
  <si>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</si>
  <si>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</si>
  <si>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</si>
  <si>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</si>
  <si>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</si>
  <si>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</si>
  <si>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</si>
  <si>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</si>
  <si>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</si>
  <si>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</si>
  <si>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</si>
  <si>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</si>
  <si>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</si>
  <si>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</si>
  <si>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</si>
  <si>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</si>
  <si>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</si>
  <si>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</si>
  <si>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</si>
  <si>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</si>
  <si>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</si>
  <si>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</si>
  <si>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</si>
  <si>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</si>
  <si>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</si>
  <si>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</si>
  <si>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</si>
  <si>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</si>
  <si>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</si>
  <si>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</si>
  <si>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</si>
  <si>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</si>
  <si>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</si>
  <si>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</si>
  <si>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</si>
  <si>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</si>
  <si>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</si>
  <si>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</si>
  <si>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</si>
  <si>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</si>
  <si>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</si>
  <si>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</si>
  <si>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</si>
  <si>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</si>
  <si>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</si>
  <si>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</si>
  <si>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</si>
  <si>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</si>
  <si>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</si>
  <si>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</si>
  <si>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</si>
  <si>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</si>
  <si>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</si>
  <si>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</si>
  <si>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</si>
  <si>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</si>
  <si>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</si>
  <si>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</si>
  <si>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</si>
  <si>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</si>
  <si>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</si>
  <si>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</si>
  <si>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</si>
  <si>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</si>
  <si>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</si>
  <si>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</si>
  <si>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</si>
  <si>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</si>
  <si>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</si>
  <si>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</si>
  <si>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</si>
  <si>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</si>
  <si>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</si>
  <si>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</si>
  <si>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</si>
  <si>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</si>
  <si>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</si>
  <si>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</si>
  <si>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</si>
  <si>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</si>
  <si>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</si>
  <si>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</si>
  <si>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</si>
  <si>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</si>
  <si>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</si>
  <si>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</si>
  <si>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</si>
  <si>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</si>
  <si>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</si>
  <si>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</si>
  <si>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</si>
  <si>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</si>
  <si>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</si>
  <si>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</si>
  <si>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</si>
  <si>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</si>
  <si>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</si>
  <si>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</si>
  <si>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</si>
  <si>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</si>
  <si>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</si>
  <si>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</si>
  <si>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</si>
  <si>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</si>
  <si>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</si>
  <si>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</si>
  <si>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</si>
  <si>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</si>
  <si>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</si>
  <si>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</si>
  <si>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</si>
  <si>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</si>
  <si>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</si>
  <si>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</si>
  <si>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</si>
  <si>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</si>
  <si>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</si>
  <si>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</si>
  <si>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</si>
  <si>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</si>
  <si>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</si>
  <si>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</si>
  <si>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</si>
  <si>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</si>
  <si>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</si>
  <si>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</si>
  <si>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</si>
  <si>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</si>
  <si>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</si>
  <si>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</si>
  <si>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</si>
  <si>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</si>
  <si>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</si>
  <si>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</si>
  <si>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</si>
  <si>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</si>
  <si>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</si>
  <si>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</si>
  <si>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</si>
  <si>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</si>
  <si>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</si>
  <si>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</si>
  <si>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</si>
  <si>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</si>
  <si>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</si>
  <si>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</si>
  <si>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</si>
  <si>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</si>
  <si>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</si>
  <si>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</si>
  <si>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</si>
  <si>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</si>
  <si>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</si>
  <si>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</si>
  <si>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</si>
  <si>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</si>
  <si>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</si>
  <si>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</si>
  <si>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</si>
  <si>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</si>
  <si>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</si>
  <si>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</si>
  <si>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</si>
  <si>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</si>
  <si>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</si>
  <si>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</si>
  <si>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</si>
  <si>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</si>
  <si>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</si>
  <si>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</si>
  <si>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</si>
  <si>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</si>
  <si>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</si>
  <si>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</si>
  <si>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</si>
  <si>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</si>
  <si>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</si>
  <si>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</si>
  <si>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</si>
  <si>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</si>
  <si>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</si>
  <si>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</si>
  <si>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</si>
  <si>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</si>
  <si>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</si>
  <si>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</si>
  <si>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</si>
  <si>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</si>
  <si>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</si>
  <si>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</si>
  <si>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</si>
  <si>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</si>
  <si>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</si>
  <si>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</si>
  <si>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</si>
  <si>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</si>
  <si>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</si>
  <si>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</si>
  <si>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</si>
  <si>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</si>
  <si>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</si>
  <si>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</si>
  <si>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</si>
  <si>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</si>
  <si>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</si>
  <si>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</si>
  <si>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</si>
  <si>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</si>
  <si>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</si>
  <si>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</si>
  <si>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</si>
  <si>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</si>
  <si>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</si>
  <si>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</si>
  <si>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</si>
  <si>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</si>
  <si>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</si>
  <si>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</si>
  <si>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</si>
  <si>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</si>
  <si>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</si>
  <si>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</si>
  <si>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</si>
  <si>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</si>
  <si>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</si>
  <si>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</si>
  <si>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</si>
  <si>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</si>
  <si>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</si>
  <si>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</si>
  <si>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</si>
  <si>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</si>
  <si>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</si>
  <si>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</si>
  <si>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</si>
  <si>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</si>
  <si>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</si>
  <si>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</si>
  <si>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</si>
  <si>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</si>
  <si>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</si>
  <si>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</si>
  <si>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</si>
  <si>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</si>
  <si>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</si>
  <si>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</si>
  <si>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</si>
  <si>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</si>
  <si>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</si>
  <si>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</si>
  <si>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</si>
  <si>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</si>
  <si>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</si>
  <si>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</si>
  <si>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</si>
  <si>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</si>
  <si>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</si>
  <si>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</si>
  <si>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</si>
  <si>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</si>
  <si>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</si>
  <si>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</si>
  <si>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</si>
  <si>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</si>
  <si>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</si>
  <si>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</si>
  <si>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</si>
  <si>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</si>
  <si>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</si>
  <si>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</si>
  <si>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</si>
  <si>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</si>
  <si>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</si>
  <si>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</si>
  <si>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</si>
  <si>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</si>
  <si>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</si>
  <si>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</si>
  <si>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</si>
  <si>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</si>
  <si>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</si>
  <si>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</si>
  <si>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</si>
  <si>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</si>
  <si>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</si>
  <si>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</si>
  <si>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</si>
  <si>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</si>
  <si>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</si>
  <si>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</si>
  <si>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</si>
  <si>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</si>
  <si>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</si>
  <si>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</si>
  <si>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</si>
  <si>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</si>
  <si>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</si>
  <si>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</si>
  <si>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</si>
  <si>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</si>
  <si>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</si>
  <si>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</si>
  <si>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</si>
  <si>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</si>
  <si>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</si>
  <si>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</si>
  <si>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</si>
  <si>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</si>
  <si>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</si>
  <si>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</si>
  <si>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</si>
  <si>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</si>
  <si>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</si>
  <si>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</si>
  <si>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</si>
  <si>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</si>
  <si>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</si>
  <si>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</si>
  <si>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</si>
  <si>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</si>
  <si>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</si>
  <si>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</si>
  <si>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</si>
  <si>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</si>
  <si>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</si>
  <si>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</si>
  <si>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</si>
  <si>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</si>
  <si>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</si>
  <si>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</si>
  <si>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</si>
  <si>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</si>
  <si>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</si>
  <si>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</si>
  <si>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</si>
  <si>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</si>
  <si>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</si>
  <si>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</si>
  <si>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</si>
  <si>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</si>
  <si>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</si>
  <si>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</si>
  <si>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</si>
  <si>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</si>
  <si>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</si>
  <si>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</si>
  <si>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</si>
  <si>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</si>
  <si>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</si>
  <si>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</si>
  <si>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</si>
  <si>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</si>
  <si>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</si>
  <si>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</si>
  <si>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</si>
  <si>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</si>
  <si>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</si>
  <si>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</si>
  <si>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</si>
  <si>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</si>
  <si>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</si>
  <si>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</si>
  <si>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</si>
  <si>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</si>
  <si>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</si>
  <si>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</si>
  <si>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</si>
  <si>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</si>
  <si>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</si>
  <si>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</si>
  <si>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</si>
  <si>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</si>
  <si>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</si>
  <si>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</si>
  <si>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</si>
  <si>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</si>
  <si>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</si>
  <si>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</si>
  <si>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</si>
  <si>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</si>
  <si>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</si>
  <si>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</si>
  <si>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</si>
  <si>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</si>
  <si>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</si>
  <si>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</si>
  <si>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</si>
  <si>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</si>
  <si>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</si>
  <si>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</si>
  <si>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</si>
  <si>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</si>
  <si>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</si>
  <si>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</si>
  <si>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</si>
  <si>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</si>
  <si>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</si>
  <si>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</si>
  <si>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</si>
  <si>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</si>
  <si>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</si>
  <si>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</si>
  <si>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</si>
  <si>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</si>
  <si>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</si>
  <si>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</si>
  <si>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</si>
  <si>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</si>
  <si>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</si>
  <si>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</si>
  <si>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</si>
  <si>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</si>
  <si>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</si>
  <si>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</si>
  <si>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</si>
  <si>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</si>
  <si>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</si>
  <si>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</si>
  <si>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</si>
  <si>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</si>
  <si>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</si>
  <si>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</si>
  <si>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</si>
  <si>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</si>
  <si>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</si>
  <si>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</si>
  <si>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</si>
  <si>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</si>
  <si>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</si>
  <si>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</si>
  <si>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</si>
  <si>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</si>
  <si>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</si>
  <si>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</si>
  <si>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</si>
  <si>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</si>
  <si>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</si>
  <si>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</si>
  <si>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</si>
  <si>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</si>
  <si>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</si>
  <si>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</si>
  <si>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</si>
  <si>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</si>
  <si>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</si>
  <si>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</si>
  <si>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</si>
  <si>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</si>
  <si>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</si>
  <si>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</si>
  <si>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</si>
  <si>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</si>
  <si>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</si>
  <si>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</si>
  <si>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</si>
  <si>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</si>
  <si>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</si>
  <si>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</si>
  <si>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</si>
  <si>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</si>
  <si>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</si>
  <si>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</si>
  <si>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</si>
  <si>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</si>
  <si>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</si>
  <si>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</si>
  <si>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</si>
  <si>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</si>
  <si>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</si>
  <si>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</si>
  <si>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</si>
  <si>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</si>
  <si>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</si>
  <si>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</si>
  <si>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</si>
  <si>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</si>
  <si>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</si>
  <si>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</si>
  <si>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</si>
  <si>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</si>
  <si>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</si>
  <si>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</si>
  <si>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</si>
  <si>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</si>
  <si>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</si>
  <si>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</si>
  <si>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</si>
  <si>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</si>
  <si>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</si>
  <si>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</si>
  <si>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</si>
  <si>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</si>
  <si>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</si>
  <si>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</si>
  <si>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</si>
  <si>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</si>
  <si>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</si>
  <si>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</si>
  <si>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</si>
  <si>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</si>
  <si>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</si>
  <si>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</si>
  <si>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</si>
  <si>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</si>
  <si>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</si>
  <si>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</si>
  <si>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</si>
  <si>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</si>
  <si>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</si>
  <si>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</si>
  <si>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</si>
  <si>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</si>
  <si>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</si>
  <si>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</si>
  <si>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</si>
  <si>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</si>
  <si>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</si>
  <si>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</si>
  <si>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</si>
  <si>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</si>
  <si>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</si>
  <si>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</si>
  <si>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</si>
  <si>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</si>
  <si>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</si>
  <si>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</si>
  <si>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</si>
  <si>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</si>
  <si>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</si>
  <si>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</si>
  <si>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</si>
  <si>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</si>
  <si>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</si>
  <si>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</si>
  <si>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</si>
  <si>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</si>
  <si>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</si>
  <si>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</si>
  <si>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</si>
  <si>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</si>
  <si>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</si>
  <si>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</si>
  <si>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</si>
  <si>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</si>
  <si>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</si>
  <si>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</si>
  <si>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</si>
  <si>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</si>
  <si>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</si>
  <si>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</si>
  <si>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</si>
  <si>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</si>
  <si>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</si>
  <si>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</si>
  <si>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</si>
  <si>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</si>
  <si>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</si>
  <si>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</si>
  <si>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</si>
  <si>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</si>
  <si>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</si>
  <si>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</si>
  <si>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</si>
  <si>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</si>
  <si>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</si>
  <si>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</si>
  <si>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</si>
  <si>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</si>
  <si>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</si>
  <si>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</si>
  <si>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</si>
  <si>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</si>
  <si>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</si>
  <si>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</si>
  <si>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</si>
  <si>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</si>
  <si>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</si>
  <si>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</si>
  <si>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</si>
  <si>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</si>
  <si>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</si>
  <si>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</si>
  <si>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</si>
  <si>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</si>
  <si>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</si>
  <si>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</si>
  <si>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</si>
  <si>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</si>
  <si>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</si>
  <si>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</si>
  <si>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</si>
  <si>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</si>
  <si>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</si>
  <si>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</si>
  <si>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</si>
  <si>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</si>
  <si>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</si>
  <si>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</si>
  <si>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</si>
  <si>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</si>
  <si>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</si>
  <si>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</si>
  <si>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</si>
  <si>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</si>
  <si>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</si>
  <si>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</si>
  <si>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</si>
  <si>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</si>
  <si>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</si>
  <si>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</si>
  <si>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</si>
  <si>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</si>
  <si>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</si>
  <si>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</si>
  <si>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</si>
  <si>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</si>
  <si>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</si>
  <si>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</si>
  <si>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</si>
  <si>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</si>
  <si>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</si>
  <si>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</si>
  <si>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</si>
  <si>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</si>
  <si>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</si>
  <si>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</si>
  <si>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</si>
  <si>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</si>
  <si>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</si>
  <si>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</si>
  <si>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</si>
  <si>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</si>
  <si>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</si>
  <si>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</si>
  <si>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</si>
  <si>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</si>
  <si>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</si>
  <si>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</si>
  <si>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</si>
  <si>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</si>
  <si>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</si>
  <si>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</si>
  <si>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</si>
  <si>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</si>
  <si>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</si>
  <si>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</si>
  <si>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</si>
  <si>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</si>
  <si>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</si>
  <si>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</si>
  <si>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</si>
  <si>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</si>
  <si>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</si>
  <si>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</si>
  <si>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</si>
  <si>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</si>
  <si>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</si>
  <si>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</si>
  <si>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</si>
  <si>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</si>
  <si>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</si>
  <si>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</si>
  <si>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</si>
  <si>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</si>
  <si>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</si>
  <si>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</si>
  <si>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</si>
  <si>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</si>
  <si>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</si>
  <si>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</si>
  <si>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</si>
  <si>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</si>
  <si>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</si>
  <si>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</si>
  <si>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</si>
  <si>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</si>
  <si>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</si>
  <si>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</si>
  <si>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</si>
  <si>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</si>
  <si>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</si>
  <si>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</si>
  <si>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</si>
  <si>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</si>
  <si>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</si>
  <si>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</si>
  <si>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</si>
  <si>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</si>
  <si>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</si>
  <si>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</si>
  <si>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</si>
  <si>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</si>
  <si>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</si>
  <si>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</si>
  <si>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</si>
  <si>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</si>
  <si>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</si>
  <si>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</si>
  <si>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</si>
  <si>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</si>
  <si>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</si>
  <si>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</si>
  <si>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</si>
  <si>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</si>
  <si>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</si>
  <si>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</si>
  <si>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</si>
  <si>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</si>
  <si>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</si>
  <si>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</si>
  <si>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</si>
  <si>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</si>
  <si>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</si>
  <si>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</si>
  <si>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</si>
  <si>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</si>
  <si>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</si>
  <si>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</si>
  <si>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</si>
  <si>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</si>
  <si>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</si>
  <si>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</si>
  <si>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</si>
  <si>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</si>
  <si>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</si>
  <si>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</si>
  <si>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</si>
  <si>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</si>
  <si>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</si>
  <si>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</si>
  <si>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</si>
  <si>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</si>
  <si>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</si>
  <si>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</si>
  <si>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</si>
  <si>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</si>
  <si>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</si>
  <si>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</si>
  <si>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</si>
  <si>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</si>
  <si>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</si>
  <si>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</si>
  <si>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</si>
  <si>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</si>
  <si>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</si>
  <si>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</si>
  <si>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</si>
  <si>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</si>
  <si>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</si>
  <si>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</si>
  <si>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</si>
  <si>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</si>
  <si>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</si>
  <si>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</si>
  <si>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</si>
  <si>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</si>
  <si>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</si>
  <si>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</si>
  <si>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</si>
  <si>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</si>
  <si>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</si>
  <si>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</si>
  <si>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</si>
  <si>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</si>
  <si>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</si>
  <si>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</si>
  <si>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</si>
  <si>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</si>
  <si>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</si>
  <si>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</si>
  <si>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</si>
  <si>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</si>
  <si>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</si>
  <si>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</si>
  <si>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</si>
  <si>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</si>
  <si>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</si>
  <si>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</si>
  <si>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</si>
  <si>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</si>
  <si>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</si>
  <si>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</si>
  <si>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</si>
  <si>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</si>
  <si>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</si>
  <si>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</si>
  <si>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</si>
  <si>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</si>
  <si>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</si>
  <si>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</si>
  <si>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</si>
  <si>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</si>
  <si>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</si>
  <si>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</si>
  <si>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</si>
  <si>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</si>
  <si>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</si>
  <si>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</si>
  <si>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</si>
  <si>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</si>
  <si>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</si>
  <si>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</si>
  <si>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</si>
  <si>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</si>
  <si>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</si>
  <si>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</si>
  <si>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</si>
  <si>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</si>
  <si>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</si>
  <si>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</si>
  <si>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</si>
  <si>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</si>
  <si>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</si>
  <si>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</si>
  <si>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</si>
  <si>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</si>
  <si>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</si>
  <si>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</si>
  <si>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</si>
  <si>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</si>
  <si>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</si>
  <si>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</si>
  <si>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</si>
  <si>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</si>
  <si>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</si>
  <si>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</si>
  <si>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</si>
  <si>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</si>
  <si>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</si>
  <si>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</si>
  <si>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</si>
  <si>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</si>
  <si>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</si>
  <si>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</si>
  <si>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</si>
  <si>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</si>
  <si>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</si>
  <si>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</si>
  <si>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</si>
  <si>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</si>
  <si>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</si>
  <si>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</si>
  <si>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</si>
  <si>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</si>
  <si>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</si>
  <si>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</si>
  <si>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</si>
  <si>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</si>
  <si>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</si>
  <si>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</si>
  <si>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</si>
  <si>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</si>
  <si>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</si>
  <si>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</si>
  <si>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</si>
  <si>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</si>
  <si>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</si>
  <si>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</si>
  <si>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</si>
  <si>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</si>
  <si>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</si>
  <si>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</si>
  <si>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</si>
  <si>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</si>
  <si>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</si>
  <si>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</si>
  <si>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</si>
  <si>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</si>
  <si>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</si>
  <si>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</si>
  <si>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</si>
  <si>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</si>
  <si>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</si>
  <si>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</si>
  <si>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</si>
  <si>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</si>
  <si>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</si>
  <si>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</si>
  <si>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</si>
  <si>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</si>
  <si>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</si>
  <si>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</si>
  <si>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</si>
  <si>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</si>
  <si>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</si>
  <si>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</si>
  <si>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</si>
  <si>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</si>
  <si>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</si>
  <si>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</si>
  <si>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</si>
  <si>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</si>
  <si>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</si>
  <si>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</si>
  <si>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</si>
  <si>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</si>
  <si>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</si>
  <si>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</si>
  <si>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</si>
  <si>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</si>
  <si>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</si>
  <si>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</si>
  <si>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</si>
  <si>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</si>
  <si>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</si>
  <si>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</si>
  <si>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</si>
  <si>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</si>
  <si>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</si>
  <si>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</si>
  <si>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</si>
  <si>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</si>
  <si>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</si>
  <si>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</si>
  <si>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</si>
  <si>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</si>
  <si>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</si>
  <si>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</si>
  <si>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</si>
  <si>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</si>
  <si>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</si>
  <si>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</si>
  <si>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</si>
  <si>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</si>
  <si>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</si>
  <si>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</si>
  <si>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</si>
  <si>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</si>
  <si>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</si>
  <si>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</si>
  <si>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</si>
  <si>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</si>
  <si>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</si>
  <si>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</si>
  <si>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</si>
  <si>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</si>
  <si>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</si>
  <si>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</si>
  <si>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</si>
  <si>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</si>
  <si>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</si>
  <si>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</si>
  <si>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</si>
  <si>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</si>
  <si>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</si>
  <si>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</si>
  <si>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</si>
  <si>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</si>
  <si>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</si>
  <si>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</si>
  <si>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</si>
  <si>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</si>
  <si>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</si>
  <si>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</si>
  <si>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</si>
  <si>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</si>
  <si>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</si>
  <si>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</si>
  <si>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</si>
  <si>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</si>
  <si>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</si>
  <si>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</si>
  <si>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</si>
  <si>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</si>
  <si>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</si>
  <si>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</si>
  <si>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</si>
  <si>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</si>
  <si>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</si>
  <si>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</si>
  <si>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</si>
  <si>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</si>
  <si>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</si>
  <si>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</si>
  <si>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</si>
  <si>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</si>
  <si>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</si>
  <si>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</si>
  <si>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</si>
  <si>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</si>
  <si>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</si>
  <si>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</si>
  <si>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</si>
  <si>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</si>
  <si>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</si>
  <si>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</si>
  <si>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</si>
  <si>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</si>
  <si>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</si>
  <si>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</si>
  <si>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</si>
  <si>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</si>
  <si>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</si>
  <si>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</si>
  <si>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</si>
  <si>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</si>
  <si>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</si>
  <si>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</si>
  <si>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</si>
  <si>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</si>
  <si>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</si>
  <si>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</si>
  <si>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</si>
  <si>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</si>
  <si>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</si>
  <si>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</si>
  <si>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</si>
  <si>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</si>
  <si>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</si>
  <si>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</si>
  <si>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</si>
  <si>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</si>
  <si>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</si>
  <si>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</si>
  <si>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</si>
  <si>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</si>
  <si>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</si>
  <si>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</si>
  <si>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</si>
  <si>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</si>
  <si>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</si>
  <si>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</si>
  <si>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</si>
  <si>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</si>
  <si>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</si>
  <si>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</si>
  <si>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</si>
  <si>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</si>
  <si>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</si>
  <si>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</si>
  <si>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</si>
  <si>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</si>
  <si>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</si>
  <si>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</si>
  <si>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</si>
  <si>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</si>
  <si>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</si>
  <si>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</si>
  <si>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</si>
  <si>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</si>
  <si>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</si>
  <si>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</si>
  <si>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</si>
  <si>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</si>
  <si>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</si>
  <si>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</si>
  <si>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</si>
  <si>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</si>
  <si>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</si>
  <si>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</si>
  <si>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</si>
  <si>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</si>
  <si>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</si>
  <si>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</si>
  <si>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</si>
  <si>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</si>
  <si>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</si>
  <si>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</si>
  <si>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</si>
  <si>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</si>
  <si>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</si>
  <si>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</si>
  <si>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</si>
  <si>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</si>
  <si>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</si>
  <si>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</si>
  <si>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</si>
  <si>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</si>
  <si>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</si>
  <si>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</si>
  <si>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</si>
  <si>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</si>
  <si>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</si>
  <si>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</si>
  <si>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</si>
  <si>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</si>
  <si>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</si>
  <si>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</si>
  <si>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</si>
  <si>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</si>
  <si>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</si>
  <si>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</si>
  <si>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</si>
  <si>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</si>
  <si>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</si>
  <si>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</si>
  <si>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</si>
  <si>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</si>
  <si>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</si>
  <si>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</si>
  <si>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</si>
  <si>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</si>
  <si>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</si>
  <si>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</si>
  <si>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</si>
  <si>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</si>
  <si>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</si>
  <si>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</si>
  <si>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</si>
  <si>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</si>
  <si>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</si>
  <si>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</si>
  <si>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</si>
  <si>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</si>
  <si>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</si>
  <si>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</si>
  <si>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</si>
  <si>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</si>
  <si>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</si>
  <si>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</si>
  <si>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</si>
  <si>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</si>
  <si>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</si>
  <si>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</si>
  <si>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</si>
  <si>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</si>
  <si>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</si>
  <si>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</si>
  <si>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</si>
  <si>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</si>
  <si>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</si>
  <si>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</si>
  <si>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</si>
  <si>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</si>
  <si>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</si>
  <si>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</si>
  <si>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</si>
  <si>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</si>
  <si>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</si>
  <si>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</si>
  <si>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</si>
  <si>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</si>
  <si>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</si>
  <si>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</si>
  <si>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</si>
  <si>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</si>
  <si>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</si>
  <si>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</si>
  <si>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</si>
  <si>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</si>
  <si>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</si>
  <si>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</si>
  <si>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</si>
  <si>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</si>
  <si>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</si>
  <si>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</si>
  <si>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</si>
  <si>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</si>
  <si>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</si>
  <si>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</si>
  <si>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</si>
  <si>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</si>
  <si>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</si>
  <si>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</si>
  <si>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</si>
  <si>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</si>
  <si>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</si>
  <si>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</si>
  <si>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</si>
  <si>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</si>
  <si>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</si>
  <si>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</si>
  <si>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</si>
  <si>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</si>
  <si>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</si>
  <si>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</si>
  <si>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</si>
  <si>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</si>
  <si>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</si>
  <si>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</si>
  <si>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</si>
  <si>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</si>
  <si>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</si>
  <si>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</si>
  <si>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</si>
  <si>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</si>
  <si>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</si>
  <si>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</si>
  <si>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</si>
  <si>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</si>
  <si>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</si>
  <si>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</si>
  <si>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</si>
  <si>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</si>
  <si>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</si>
  <si>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</si>
  <si>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</si>
  <si>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</si>
  <si>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</si>
  <si>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</si>
  <si>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</si>
  <si>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</si>
  <si>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</si>
  <si>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</si>
  <si>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</si>
  <si>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</si>
  <si>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</si>
  <si>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</si>
  <si>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</si>
  <si>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</si>
  <si>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</si>
  <si>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</si>
  <si>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</si>
  <si>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</si>
  <si>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</si>
  <si>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</si>
  <si>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</si>
  <si>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</si>
  <si>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</si>
  <si>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</si>
  <si>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</si>
  <si>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</si>
  <si>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</si>
  <si>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</si>
  <si>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</si>
  <si>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</si>
  <si>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</si>
  <si>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</si>
  <si>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</si>
  <si>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</si>
  <si>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</si>
  <si>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</si>
  <si>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</si>
  <si>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</si>
  <si>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</si>
  <si>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</si>
  <si>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</si>
  <si>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</si>
  <si>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</si>
  <si>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</si>
  <si>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</si>
  <si>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</si>
  <si>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</si>
  <si>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</si>
  <si>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</si>
  <si>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</si>
  <si>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</si>
  <si>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</si>
  <si>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</si>
  <si>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</si>
  <si>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</si>
  <si>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</si>
  <si>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</si>
  <si>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</si>
  <si>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</si>
  <si>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</si>
  <si>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</si>
  <si>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</si>
  <si>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</si>
  <si>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</si>
  <si>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</si>
  <si>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</si>
  <si>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</si>
  <si>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</si>
  <si>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</si>
  <si>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</si>
  <si>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</si>
  <si>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</si>
  <si>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</si>
  <si>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</si>
  <si>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</si>
  <si>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</si>
  <si>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</si>
  <si>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</si>
  <si>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</si>
  <si>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</si>
  <si>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</si>
  <si>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</si>
  <si>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</si>
  <si>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</si>
  <si>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</si>
  <si>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</si>
  <si>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</si>
  <si>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</si>
  <si>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</si>
  <si>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</si>
  <si>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</si>
  <si>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</si>
  <si>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</si>
  <si>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</si>
  <si>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</si>
  <si>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</si>
  <si>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</si>
  <si>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</si>
  <si>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</si>
  <si>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</si>
  <si>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</si>
  <si>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</si>
  <si>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</si>
  <si>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</si>
  <si>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</si>
  <si>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</si>
  <si>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</si>
  <si>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</si>
  <si>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</si>
  <si>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</si>
  <si>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</si>
  <si>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</si>
  <si>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</si>
  <si>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</si>
  <si>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</si>
  <si>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</si>
  <si>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</si>
  <si>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</si>
  <si>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</si>
  <si>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</si>
  <si>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</si>
  <si>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</si>
  <si>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</si>
  <si>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</si>
  <si>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</si>
  <si>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</si>
  <si>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</si>
  <si>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</si>
  <si>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</si>
  <si>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</si>
  <si>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</si>
  <si>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</si>
  <si>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</si>
  <si>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</si>
  <si>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</si>
  <si>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</si>
  <si>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</si>
  <si>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</si>
  <si>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</si>
  <si>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</si>
  <si>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</si>
  <si>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</si>
  <si>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</si>
  <si>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</si>
  <si>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</si>
  <si>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</si>
  <si>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</si>
  <si>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</si>
  <si>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</si>
  <si>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</si>
  <si>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</si>
  <si>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</si>
  <si>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</si>
  <si>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</si>
  <si>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</si>
  <si>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</si>
  <si>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</si>
  <si>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</si>
  <si>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</si>
  <si>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</si>
  <si>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</si>
  <si>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</si>
  <si>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</si>
  <si>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</si>
  <si>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</si>
  <si>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</si>
  <si>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</si>
  <si>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</si>
  <si>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</si>
  <si>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</si>
  <si>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</si>
  <si>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</si>
  <si>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</si>
  <si>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</si>
  <si>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</si>
  <si>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</si>
  <si>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</si>
  <si>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</si>
  <si>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</si>
  <si>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</si>
  <si>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</si>
  <si>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</si>
  <si>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</si>
  <si>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</si>
  <si>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</si>
  <si>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</si>
  <si>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</si>
  <si>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</si>
  <si>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</si>
  <si>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</si>
  <si>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</si>
  <si>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</si>
  <si>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</si>
  <si>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</si>
  <si>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</si>
  <si>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</si>
  <si>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</si>
  <si>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</si>
  <si>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</si>
  <si>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</si>
  <si>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</si>
  <si>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</si>
  <si>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</si>
  <si>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</si>
  <si>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</si>
  <si>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</si>
  <si>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</si>
  <si>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</si>
  <si>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</si>
  <si>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</si>
  <si>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</si>
  <si>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</si>
  <si>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</si>
  <si>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</si>
  <si>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</si>
  <si>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</si>
  <si>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</si>
  <si>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</si>
  <si>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</si>
  <si>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</si>
  <si>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</si>
  <si>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</si>
  <si>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</si>
  <si>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</si>
  <si>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</si>
  <si>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</si>
  <si>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</si>
  <si>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</si>
  <si>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</si>
  <si>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</si>
  <si>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</si>
  <si>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</si>
  <si>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</si>
  <si>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</si>
  <si>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</si>
  <si>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</si>
  <si>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</si>
  <si>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</si>
  <si>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</si>
  <si>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</si>
  <si>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</si>
  <si>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</si>
  <si>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</si>
  <si>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</si>
  <si>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</si>
  <si>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</si>
  <si>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</si>
  <si>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</si>
  <si>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</si>
  <si>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</si>
  <si>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</si>
  <si>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</si>
  <si>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</si>
  <si>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</si>
  <si>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</si>
  <si>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</si>
  <si>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</si>
  <si>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</si>
  <si>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</si>
  <si>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</si>
  <si>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</si>
  <si>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</si>
  <si>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</si>
  <si>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</si>
  <si>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</si>
  <si>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</si>
  <si>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</si>
  <si>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</si>
  <si>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</si>
  <si>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</si>
  <si>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</si>
  <si>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</si>
  <si>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</si>
  <si>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</si>
  <si>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</si>
  <si>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</si>
  <si>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</si>
  <si>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</si>
  <si>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</si>
  <si>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</si>
  <si>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</si>
  <si>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</si>
  <si>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</si>
  <si>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</si>
  <si>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</si>
  <si>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</si>
  <si>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</si>
  <si>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</si>
  <si>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</si>
  <si>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</si>
  <si>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</si>
  <si>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</si>
  <si>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</si>
  <si>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</si>
  <si>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</si>
  <si>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</si>
  <si>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</si>
  <si>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</si>
  <si>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</si>
  <si>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</si>
  <si>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</si>
  <si>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</si>
  <si>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</si>
  <si>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</si>
  <si>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</si>
  <si>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</si>
  <si>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</si>
  <si>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</si>
  <si>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</si>
  <si>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</si>
  <si>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</si>
  <si>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</si>
  <si>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</si>
  <si>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</si>
  <si>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</si>
  <si>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</si>
  <si>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</si>
  <si>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</si>
  <si>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</si>
  <si>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</si>
  <si>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</si>
  <si>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</si>
  <si>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</si>
  <si>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</si>
  <si>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</si>
  <si>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</si>
  <si>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</si>
  <si>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</si>
  <si>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</si>
  <si>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</si>
  <si>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</si>
  <si>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</si>
  <si>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</si>
  <si>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</si>
  <si>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</si>
  <si>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</si>
  <si>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</si>
  <si>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</si>
  <si>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</si>
  <si>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</si>
  <si>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</si>
  <si>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</si>
  <si>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</si>
  <si>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</si>
  <si>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</si>
  <si>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</si>
  <si>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</si>
  <si>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</si>
  <si>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</si>
  <si>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</si>
  <si>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</si>
  <si>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</si>
  <si>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</si>
  <si>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</si>
  <si>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</si>
  <si>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</si>
  <si>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</si>
  <si>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</si>
  <si>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</si>
  <si>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</si>
  <si>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</si>
  <si>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</si>
  <si>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</si>
  <si>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</si>
  <si>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</si>
  <si>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</si>
  <si>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</si>
  <si>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</si>
  <si>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</si>
  <si>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</si>
  <si>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</si>
  <si>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</si>
  <si>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</si>
  <si>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</si>
  <si>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</si>
  <si>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</si>
  <si>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</si>
  <si>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</si>
  <si>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</si>
  <si>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</si>
  <si>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</si>
  <si>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</si>
  <si>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</si>
  <si>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</si>
  <si>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</si>
  <si>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</si>
  <si>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</si>
  <si>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</si>
  <si>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</si>
  <si>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</si>
  <si>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</si>
  <si>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</si>
  <si>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</si>
  <si>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</si>
  <si>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</si>
  <si>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</si>
  <si>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</si>
  <si>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</si>
  <si>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</si>
  <si>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</si>
  <si>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</si>
  <si>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</si>
  <si>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</si>
  <si>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</si>
  <si>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</si>
  <si>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</si>
  <si>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</si>
  <si>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</si>
  <si>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</si>
  <si>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</si>
  <si>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</si>
  <si>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</si>
  <si>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</si>
  <si>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</si>
  <si>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</si>
  <si>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</si>
  <si>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</si>
  <si>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</si>
  <si>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</si>
  <si>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</si>
  <si>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</si>
  <si>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</si>
  <si>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</si>
  <si>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</si>
  <si>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</si>
  <si>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</si>
  <si>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</si>
  <si>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</si>
  <si>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</si>
  <si>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</si>
  <si>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</si>
  <si>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</si>
  <si>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</si>
  <si>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</si>
  <si>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</si>
  <si>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</si>
  <si>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</si>
  <si>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</si>
  <si>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</si>
  <si>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</si>
  <si>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</si>
  <si>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</si>
  <si>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</si>
  <si>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</si>
  <si>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</si>
  <si>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</si>
  <si>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</si>
  <si>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</si>
  <si>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</si>
  <si>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</si>
  <si>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</si>
  <si>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</si>
  <si>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</si>
  <si>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</si>
  <si>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</si>
  <si>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</si>
  <si>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</si>
  <si>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</si>
  <si>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</si>
  <si>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</si>
  <si>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</si>
  <si>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</si>
  <si>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</si>
  <si>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</si>
  <si>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</si>
  <si>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</si>
  <si>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</si>
  <si>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</si>
  <si>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</si>
  <si>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</si>
  <si>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</si>
  <si>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</si>
  <si>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</si>
  <si>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</si>
  <si>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</si>
  <si>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</si>
  <si>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</si>
  <si>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</si>
  <si>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</si>
  <si>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</si>
  <si>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</si>
  <si>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</si>
  <si>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</si>
  <si>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</si>
  <si>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</si>
  <si>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</si>
  <si>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</si>
  <si>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</si>
  <si>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</si>
  <si>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</si>
  <si>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</si>
  <si>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</si>
  <si>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</si>
  <si>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</si>
  <si>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</si>
  <si>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</si>
  <si>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</si>
  <si>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</si>
  <si>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</si>
  <si>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</si>
  <si>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</si>
  <si>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</si>
  <si>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</si>
  <si>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</si>
  <si>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</si>
  <si>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</si>
  <si>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</si>
  <si>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</si>
  <si>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</si>
  <si>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</si>
  <si>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</si>
  <si>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</si>
  <si>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</si>
  <si>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</si>
  <si>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</si>
  <si>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</si>
  <si>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</si>
  <si>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</si>
  <si>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</si>
  <si>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</si>
  <si>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</si>
  <si>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</si>
  <si>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</si>
  <si>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</si>
  <si>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</si>
  <si>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</si>
  <si>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</si>
  <si>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</si>
  <si>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</si>
  <si>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</si>
  <si>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</si>
  <si>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</si>
  <si>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</si>
  <si>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</si>
  <si>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</si>
  <si>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</si>
  <si>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</si>
  <si>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</si>
  <si>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</si>
  <si>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</si>
  <si>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</si>
  <si>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</si>
  <si>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</si>
  <si>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</si>
  <si>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</si>
  <si>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</si>
  <si>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</si>
  <si>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</si>
  <si>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</si>
  <si>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</si>
  <si>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</si>
  <si>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</si>
  <si>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</si>
  <si>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</si>
  <si>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</si>
  <si>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</si>
  <si>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</si>
  <si>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</si>
  <si>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</si>
  <si>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</si>
  <si>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</si>
  <si>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</si>
  <si>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</si>
  <si>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</si>
  <si>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</si>
  <si>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</si>
  <si>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</si>
  <si>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</si>
  <si>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</si>
  <si>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</si>
  <si>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</si>
  <si>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</si>
  <si>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</si>
  <si>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</si>
  <si>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</si>
  <si>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</si>
  <si>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</si>
  <si>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</si>
  <si>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</si>
  <si>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</si>
  <si>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</si>
  <si>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</si>
  <si>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</si>
  <si>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</si>
  <si>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</si>
  <si>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</si>
  <si>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</si>
  <si>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</si>
  <si>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</si>
  <si>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</si>
  <si>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</si>
  <si>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</si>
  <si>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</si>
  <si>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</si>
  <si>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</si>
  <si>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</si>
  <si>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</si>
  <si>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</si>
  <si>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</si>
  <si>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</si>
  <si>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</si>
  <si>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</si>
  <si>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</si>
  <si>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</si>
  <si>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</si>
  <si>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</si>
  <si>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</si>
  <si>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</si>
  <si>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</si>
  <si>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</si>
  <si>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</si>
  <si>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</si>
  <si>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</si>
  <si>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</si>
  <si>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</si>
  <si>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</si>
  <si>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</si>
  <si>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</si>
  <si>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</si>
  <si>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</si>
  <si>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</si>
  <si>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</si>
  <si>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</si>
  <si>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</si>
  <si>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</si>
  <si>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</si>
  <si>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</si>
  <si>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</si>
  <si>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</si>
  <si>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</si>
  <si>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</si>
  <si>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</si>
  <si>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</si>
  <si>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</si>
  <si>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</si>
  <si>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</si>
  <si>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</si>
  <si>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</si>
  <si>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</si>
  <si>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</si>
  <si>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</si>
  <si>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</si>
  <si>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</si>
  <si>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</si>
  <si>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</si>
  <si>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</si>
  <si>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</si>
  <si>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</si>
  <si>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</si>
  <si>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</si>
  <si>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</si>
  <si>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</si>
  <si>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</si>
  <si>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</si>
  <si>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</si>
  <si>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</si>
  <si>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</si>
  <si>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</si>
  <si>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</si>
  <si>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</si>
  <si>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</si>
  <si>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</si>
  <si>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</si>
  <si>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</si>
  <si>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</si>
  <si>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</si>
  <si>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</si>
  <si>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</si>
  <si>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</si>
  <si>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</si>
  <si>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</si>
  <si>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</si>
  <si>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</si>
  <si>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</si>
  <si>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</si>
  <si>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</si>
  <si>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</si>
  <si>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</si>
  <si>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</si>
  <si>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</si>
  <si>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</si>
  <si>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</si>
  <si>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</si>
  <si>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</si>
  <si>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</si>
  <si>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</si>
  <si>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</si>
  <si>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</si>
  <si>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</si>
  <si>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</si>
  <si>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</si>
  <si>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</si>
  <si>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</si>
  <si>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</si>
  <si>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</si>
  <si>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</si>
  <si>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</si>
  <si>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</si>
  <si>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</si>
  <si>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</si>
  <si>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</si>
  <si>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</si>
  <si>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</si>
  <si>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</si>
  <si>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</si>
  <si>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</si>
  <si>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</si>
  <si>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</si>
  <si>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</si>
  <si>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</si>
  <si>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</si>
  <si>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</si>
  <si>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</si>
  <si>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</si>
  <si>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</si>
  <si>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</si>
  <si>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</si>
  <si>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</si>
  <si>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</si>
  <si>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</si>
  <si>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</si>
  <si>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</si>
  <si>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</si>
  <si>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</si>
  <si>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</si>
  <si>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</si>
  <si>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</si>
  <si>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</si>
  <si>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</si>
  <si>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</si>
  <si>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</si>
  <si>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</si>
  <si>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</si>
  <si>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</si>
  <si>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</si>
  <si>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</si>
  <si>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</si>
  <si>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</si>
  <si>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</si>
  <si>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</si>
  <si>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</si>
  <si>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</si>
  <si>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</si>
  <si>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</si>
  <si>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</si>
  <si>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</si>
  <si>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</si>
  <si>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</si>
  <si>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</si>
  <si>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</si>
  <si>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</si>
  <si>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</si>
  <si>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</si>
  <si>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</si>
  <si>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</si>
  <si>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</si>
  <si>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</si>
  <si>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</si>
  <si>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</si>
  <si>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</si>
  <si>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</si>
  <si>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</si>
  <si>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</si>
  <si>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</si>
  <si>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</si>
  <si>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</si>
  <si>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</si>
  <si>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</si>
  <si>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</si>
  <si>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</si>
  <si>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</si>
  <si>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</si>
  <si>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</si>
  <si>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</si>
  <si>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</si>
  <si>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</si>
  <si>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</si>
  <si>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</si>
  <si>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</si>
  <si>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</si>
  <si>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</si>
  <si>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</si>
  <si>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</si>
  <si>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</si>
  <si>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</si>
  <si>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</si>
  <si>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</si>
  <si>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</si>
  <si>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</si>
  <si>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</si>
  <si>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</si>
  <si>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</si>
  <si>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</si>
  <si>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</si>
  <si>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</si>
  <si>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</si>
  <si>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</si>
  <si>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</si>
  <si>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</si>
  <si>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</si>
  <si>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</si>
  <si>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</si>
  <si>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</si>
  <si>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</si>
  <si>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</si>
  <si>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</si>
  <si>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</si>
  <si>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</si>
  <si>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</si>
  <si>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</si>
  <si>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</si>
  <si>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</si>
  <si>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</si>
  <si>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</si>
  <si>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</si>
  <si>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</si>
  <si>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</si>
  <si>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</si>
  <si>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</si>
  <si>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</si>
  <si>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</si>
  <si>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</si>
  <si>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</si>
  <si>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</si>
  <si>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</si>
  <si>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</si>
  <si>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</si>
  <si>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</si>
  <si>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</si>
  <si>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</si>
  <si>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</si>
  <si>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</si>
  <si>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</si>
  <si>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</si>
  <si>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</si>
  <si>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</si>
  <si>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</si>
  <si>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</si>
  <si>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</si>
  <si>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</si>
  <si>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</si>
  <si>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</si>
  <si>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</si>
  <si>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</si>
  <si>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</si>
  <si>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</si>
  <si>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</si>
  <si>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</si>
  <si>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</si>
  <si>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</si>
  <si>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</si>
  <si>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</si>
  <si>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</si>
  <si>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</si>
  <si>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</si>
  <si>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</si>
  <si>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</si>
  <si>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</si>
  <si>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</si>
  <si>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</si>
  <si>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</si>
  <si>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</si>
  <si>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</si>
  <si>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</si>
  <si>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</si>
  <si>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</si>
  <si>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</si>
  <si>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</si>
  <si>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</si>
  <si>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</si>
  <si>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</si>
  <si>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</si>
  <si>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</si>
  <si>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</si>
  <si>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</si>
  <si>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</si>
  <si>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</si>
  <si>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</si>
  <si>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</si>
  <si>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</si>
  <si>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</si>
  <si>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</si>
  <si>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</si>
  <si>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</si>
  <si>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</si>
  <si>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</si>
  <si>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</si>
  <si>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</si>
  <si>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</si>
  <si>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</si>
  <si>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</si>
  <si>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</si>
  <si>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</si>
  <si>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</si>
  <si>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</si>
  <si>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</si>
  <si>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</si>
  <si>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</si>
  <si>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</si>
  <si>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</si>
  <si>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</si>
  <si>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</si>
  <si>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</si>
  <si>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</si>
  <si>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</si>
  <si>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</si>
  <si>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</si>
  <si>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</si>
  <si>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</si>
  <si>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</si>
  <si>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</si>
  <si>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</si>
  <si>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</si>
  <si>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</si>
  <si>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</si>
  <si>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</si>
  <si>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</si>
  <si>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</si>
  <si>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</si>
  <si>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</si>
  <si>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</si>
  <si>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</si>
  <si>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</si>
  <si>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</si>
  <si>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</si>
  <si>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</si>
  <si>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</si>
  <si>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</si>
  <si>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</si>
  <si>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</si>
  <si>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</si>
  <si>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</si>
  <si>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</si>
  <si>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</si>
  <si>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</si>
  <si>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</si>
  <si>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</si>
  <si>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</si>
  <si>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</si>
  <si>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</si>
  <si>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</si>
  <si>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</si>
  <si>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</si>
  <si>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</si>
  <si>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</si>
  <si>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</si>
  <si>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</si>
  <si>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</si>
  <si>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</si>
  <si>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</si>
  <si>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</si>
  <si>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</si>
  <si>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</si>
  <si>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</si>
  <si>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</si>
  <si>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</si>
  <si>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</si>
  <si>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</si>
  <si>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</si>
  <si>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</si>
  <si>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</si>
  <si>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</si>
  <si>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</si>
  <si>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</si>
  <si>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</si>
  <si>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</si>
  <si>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</si>
  <si>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</si>
  <si>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</si>
  <si>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</si>
  <si>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</si>
  <si>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</si>
  <si>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</si>
  <si>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</si>
  <si>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</si>
  <si>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</si>
  <si>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</si>
  <si>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</si>
  <si>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</si>
  <si>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</si>
  <si>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</si>
  <si>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</si>
  <si>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</si>
  <si>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</si>
  <si>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</si>
  <si>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</si>
  <si>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</si>
  <si>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</si>
  <si>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</si>
  <si>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</si>
  <si>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</si>
  <si>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</si>
  <si>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</si>
  <si>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</si>
  <si>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</si>
  <si>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</si>
  <si>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</si>
  <si>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</si>
  <si>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</si>
  <si>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</si>
  <si>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</si>
  <si>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</si>
  <si>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</si>
  <si>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</si>
  <si>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</si>
  <si>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</si>
  <si>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</si>
  <si>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</si>
  <si>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</si>
  <si>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</si>
  <si>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</si>
  <si>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</si>
  <si>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</si>
  <si>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</si>
  <si>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</si>
  <si>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</si>
  <si>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</si>
  <si>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</si>
  <si>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</si>
  <si>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</si>
  <si>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</si>
  <si>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</si>
  <si>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</si>
  <si>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</si>
  <si>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</si>
  <si>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</si>
  <si>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</si>
  <si>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</si>
  <si>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</si>
  <si>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</si>
  <si>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</si>
  <si>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</si>
  <si>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</si>
  <si>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</si>
  <si>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</si>
  <si>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</si>
  <si>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</si>
  <si>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</si>
  <si>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</si>
  <si>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</si>
  <si>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</si>
  <si>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</si>
  <si>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</si>
  <si>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</si>
  <si>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</si>
  <si>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</si>
  <si>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</si>
  <si>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</si>
  <si>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</si>
  <si>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</si>
  <si>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</si>
  <si>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</si>
  <si>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</si>
  <si>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</si>
  <si>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</si>
  <si>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</si>
  <si>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</si>
  <si>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</si>
  <si>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</si>
  <si>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</si>
  <si>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</si>
  <si>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</si>
  <si>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</si>
  <si>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</si>
  <si>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</si>
  <si>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</si>
  <si>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</si>
  <si>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</si>
  <si>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</si>
  <si>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</si>
  <si>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</si>
  <si>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</si>
  <si>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</si>
  <si>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</si>
  <si>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</si>
  <si>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</si>
  <si>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</si>
  <si>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</si>
  <si>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</si>
  <si>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</si>
  <si>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</si>
  <si>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</si>
  <si>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</si>
  <si>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</si>
  <si>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</si>
  <si>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</si>
  <si>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</si>
  <si>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</si>
  <si>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</si>
  <si>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</si>
  <si>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</si>
  <si>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</si>
  <si>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</si>
  <si>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</si>
  <si>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</si>
  <si>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</si>
  <si>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</si>
  <si>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</si>
  <si>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</si>
  <si>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</si>
  <si>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</si>
  <si>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</si>
  <si>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</si>
  <si>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</si>
  <si>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</si>
  <si>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</si>
  <si>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</si>
  <si>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</si>
  <si>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</si>
  <si>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</si>
  <si>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</si>
  <si>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</si>
  <si>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</si>
  <si>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</si>
  <si>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</si>
  <si>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</si>
  <si>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</si>
  <si>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</si>
  <si>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</si>
  <si>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</si>
  <si>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</si>
  <si>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</si>
  <si>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</si>
  <si>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</si>
  <si>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</si>
  <si>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</si>
  <si>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</si>
  <si>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</si>
  <si>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</si>
  <si>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</si>
  <si>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</si>
  <si>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</si>
  <si>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</si>
  <si>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</si>
  <si>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</si>
  <si>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</si>
  <si>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</si>
  <si>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</si>
  <si>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</si>
  <si>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</si>
  <si>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</si>
  <si>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</si>
  <si>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</si>
  <si>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</si>
  <si>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</si>
  <si>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</si>
  <si>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</si>
  <si>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</si>
  <si>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</si>
  <si>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</si>
  <si>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</si>
  <si>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</si>
  <si>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</si>
  <si>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</si>
  <si>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</si>
  <si>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</si>
  <si>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</si>
  <si>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</si>
  <si>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</si>
  <si>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</si>
  <si>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</si>
  <si>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</si>
  <si>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</si>
  <si>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</si>
  <si>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</si>
  <si>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</si>
  <si>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</si>
  <si>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</si>
  <si>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</si>
  <si>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</si>
  <si>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</si>
  <si>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</si>
  <si>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</si>
  <si>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</si>
  <si>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</si>
  <si>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</si>
  <si>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</si>
  <si>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</si>
  <si>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</si>
  <si>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</si>
  <si>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</si>
  <si>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</si>
  <si>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</si>
  <si>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</si>
  <si>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</si>
  <si>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</si>
  <si>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</si>
  <si>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</si>
  <si>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</si>
  <si>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</si>
  <si>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</si>
  <si>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</si>
  <si>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</si>
  <si>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</si>
  <si>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</si>
  <si>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</si>
  <si>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</si>
  <si>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</si>
  <si>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</si>
  <si>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</si>
  <si>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</si>
  <si>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</si>
  <si>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</si>
  <si>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</si>
  <si>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</si>
  <si>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</si>
  <si>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</si>
  <si>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</si>
  <si>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</si>
  <si>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</si>
  <si>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</si>
  <si>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</si>
  <si>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</si>
  <si>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</si>
  <si>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</si>
  <si>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</si>
  <si>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</si>
  <si>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</si>
  <si>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</si>
  <si>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</si>
  <si>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</si>
  <si>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</si>
  <si>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</si>
  <si>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</si>
  <si>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</si>
  <si>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</si>
  <si>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</si>
  <si>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</si>
  <si>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</si>
  <si>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</si>
  <si>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</si>
  <si>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</si>
  <si>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</si>
  <si>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</si>
  <si>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</si>
  <si>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</si>
  <si>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</si>
  <si>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</si>
  <si>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</si>
  <si>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</si>
  <si>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</si>
  <si>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</si>
  <si>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</si>
  <si>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</si>
  <si>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</si>
  <si>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</si>
  <si>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</si>
  <si>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</si>
  <si>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</si>
  <si>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</si>
  <si>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</si>
  <si>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</si>
  <si>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</si>
  <si>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</si>
  <si>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</si>
  <si>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</si>
  <si>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</si>
  <si>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</si>
  <si>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</si>
  <si>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</si>
  <si>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</si>
  <si>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</si>
  <si>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</si>
  <si>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</si>
  <si>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</si>
  <si>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</si>
  <si>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</si>
  <si>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</si>
  <si>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</si>
  <si>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</si>
  <si>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</si>
  <si>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</si>
  <si>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</si>
  <si>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</si>
  <si>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</si>
  <si>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</si>
  <si>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</si>
  <si>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</si>
  <si>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</si>
  <si>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</si>
  <si>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</si>
  <si>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</si>
  <si>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</si>
  <si>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</si>
  <si>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</si>
  <si>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</si>
  <si>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</si>
  <si>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</si>
  <si>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</si>
  <si>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</si>
  <si>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</si>
  <si>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</si>
  <si>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</si>
  <si>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</si>
  <si>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</si>
  <si>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</si>
  <si>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</si>
  <si>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</si>
  <si>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</si>
  <si>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</si>
  <si>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</si>
  <si>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</si>
  <si>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</si>
  <si>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</si>
  <si>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</si>
  <si>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</si>
  <si>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</si>
  <si>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</si>
  <si>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</si>
  <si>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</si>
  <si>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</si>
  <si>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</si>
  <si>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</si>
  <si>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</si>
  <si>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</si>
  <si>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</si>
  <si>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</si>
  <si>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</si>
  <si>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</si>
  <si>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</si>
  <si>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</si>
  <si>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</si>
  <si>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</si>
  <si>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</si>
  <si>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</si>
  <si>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</si>
  <si>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</si>
  <si>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</si>
  <si>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</si>
  <si>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</si>
  <si>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</si>
  <si>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</si>
  <si>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</si>
  <si>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</si>
  <si>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</si>
  <si>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</si>
  <si>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</si>
  <si>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</si>
  <si>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</si>
  <si>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</si>
  <si>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</si>
  <si>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</si>
  <si>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</si>
  <si>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</si>
  <si>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</si>
  <si>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</si>
  <si>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</si>
  <si>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</si>
  <si>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</si>
  <si>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</si>
  <si>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</si>
  <si>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</si>
  <si>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</si>
  <si>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</si>
  <si>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</si>
  <si>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</si>
  <si>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</si>
  <si>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</si>
  <si>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</si>
  <si>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</si>
  <si>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</si>
  <si>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</si>
  <si>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</si>
  <si>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</si>
  <si>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</si>
  <si>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</si>
  <si>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</si>
  <si>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</si>
  <si>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</si>
  <si>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</si>
  <si>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</si>
  <si>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</si>
  <si>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</si>
  <si>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</si>
  <si>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</si>
  <si>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</si>
  <si>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</si>
  <si>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</si>
  <si>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</si>
  <si>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</si>
  <si>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</si>
  <si>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</si>
  <si>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</si>
  <si>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</si>
  <si>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</si>
  <si>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</si>
  <si>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</si>
  <si>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</si>
  <si>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</si>
  <si>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</si>
  <si>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</si>
  <si>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</si>
  <si>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</si>
  <si>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</si>
  <si>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</si>
  <si>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</si>
  <si>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</si>
  <si>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</si>
  <si>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</si>
  <si>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</si>
  <si>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</si>
  <si>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</si>
  <si>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</si>
  <si>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</si>
  <si>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</si>
  <si>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</si>
  <si>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</si>
  <si>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</si>
  <si>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</si>
  <si>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</si>
  <si>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</si>
  <si>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</si>
  <si>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</si>
  <si>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</si>
  <si>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</si>
  <si>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</si>
  <si>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</si>
  <si>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</si>
  <si>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</si>
  <si>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</si>
  <si>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</si>
  <si>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</si>
  <si>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</si>
  <si>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</si>
  <si>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</si>
  <si>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</si>
  <si>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</si>
  <si>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</si>
  <si>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</si>
  <si>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</si>
  <si>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</si>
  <si>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</si>
  <si>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</si>
  <si>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</si>
  <si>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</si>
  <si>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</si>
  <si>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</si>
  <si>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</si>
  <si>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</si>
  <si>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</si>
  <si>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</si>
  <si>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</si>
  <si>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</si>
  <si>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</si>
  <si>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</si>
  <si>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</si>
  <si>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</si>
  <si>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</si>
  <si>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</si>
  <si>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</si>
  <si>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</si>
  <si>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</si>
  <si>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</si>
  <si>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</si>
  <si>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</si>
  <si>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</si>
  <si>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</si>
  <si>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</si>
  <si>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</si>
  <si>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</si>
  <si>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</si>
  <si>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</si>
  <si>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</si>
  <si>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</si>
  <si>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</si>
  <si>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</si>
  <si>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</si>
  <si>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</si>
  <si>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</si>
  <si>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</si>
  <si>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</si>
  <si>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</si>
  <si>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</si>
  <si>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</si>
  <si>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</si>
  <si>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</si>
  <si>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</si>
  <si>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</si>
  <si>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</si>
  <si>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</si>
  <si>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</si>
  <si>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</si>
  <si>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</si>
  <si>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</si>
  <si>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</si>
  <si>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</si>
  <si>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</si>
  <si>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</si>
  <si>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</si>
  <si>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</si>
  <si>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</si>
  <si>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</si>
  <si>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</si>
  <si>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</si>
  <si>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</si>
  <si>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</si>
  <si>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</si>
  <si>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</si>
  <si>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</si>
  <si>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</si>
  <si>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</si>
  <si>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</si>
  <si>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</si>
  <si>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</si>
  <si>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</si>
  <si>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</si>
  <si>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</si>
  <si>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</si>
  <si>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</si>
  <si>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</si>
  <si>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</si>
  <si>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</si>
  <si>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</si>
  <si>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</si>
  <si>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</si>
  <si>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</si>
  <si>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</si>
  <si>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</si>
  <si>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</si>
  <si>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</si>
  <si>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</si>
  <si>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</si>
  <si>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</si>
  <si>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</si>
  <si>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</si>
  <si>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</si>
  <si>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</si>
  <si>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</si>
  <si>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</si>
  <si>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</si>
  <si>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</si>
  <si>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</si>
  <si>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</si>
  <si>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</si>
  <si>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</si>
  <si>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</si>
  <si>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</si>
  <si>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</si>
  <si>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</si>
  <si>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</si>
  <si>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</si>
  <si>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</si>
  <si>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</si>
  <si>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</si>
  <si>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</si>
  <si>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</si>
  <si>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</si>
  <si>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</si>
  <si>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</si>
  <si>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</si>
  <si>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</si>
  <si>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</si>
  <si>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</si>
  <si>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</si>
  <si>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</si>
  <si>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</si>
  <si>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</si>
  <si>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</si>
  <si>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</si>
  <si>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</si>
  <si>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</si>
  <si>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</si>
  <si>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</si>
  <si>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</si>
  <si>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</si>
  <si>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</si>
  <si>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</si>
  <si>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</si>
  <si>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</si>
  <si>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</si>
  <si>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</si>
  <si>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</si>
  <si>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</si>
  <si>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</si>
  <si>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</si>
  <si>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</si>
  <si>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</si>
  <si>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</si>
  <si>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</si>
  <si>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</si>
  <si>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</si>
  <si>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</si>
  <si>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</si>
  <si>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</si>
  <si>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</si>
  <si>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</si>
  <si>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</si>
  <si>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</si>
  <si>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</si>
  <si>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</si>
  <si>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</si>
  <si>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</si>
  <si>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</si>
  <si>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</si>
  <si>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</si>
  <si>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</si>
  <si>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</si>
  <si>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</si>
  <si>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</si>
  <si>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</si>
  <si>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</si>
  <si>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</si>
  <si>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</si>
  <si>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</si>
  <si>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</si>
  <si>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</si>
  <si>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</si>
  <si>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</si>
  <si>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</si>
  <si>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</si>
  <si>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</si>
  <si>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</si>
  <si>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</si>
  <si>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</si>
  <si>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</si>
  <si>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</si>
  <si>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</si>
  <si>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</si>
  <si>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</si>
  <si>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</si>
  <si>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</si>
  <si>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</si>
  <si>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</si>
  <si>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</si>
  <si>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</si>
  <si>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</si>
  <si>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</si>
  <si>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</si>
  <si>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</si>
  <si>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</si>
  <si>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</si>
  <si>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</si>
  <si>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</si>
  <si>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</si>
  <si>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</si>
  <si>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</si>
  <si>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</si>
  <si>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</si>
  <si>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</si>
  <si>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</si>
  <si>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</si>
  <si>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</si>
  <si>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</si>
  <si>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</si>
  <si>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</si>
  <si>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</si>
  <si>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</si>
  <si>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</si>
  <si>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</si>
  <si>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</si>
  <si>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</si>
  <si>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</si>
  <si>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</si>
  <si>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</si>
  <si>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</si>
  <si>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</si>
  <si>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</si>
  <si>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</si>
  <si>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</si>
  <si>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</si>
  <si>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</si>
  <si>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</si>
  <si>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</si>
  <si>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</si>
  <si>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</si>
  <si>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</si>
  <si>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</si>
  <si>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</si>
  <si>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</si>
  <si>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</si>
  <si>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</si>
  <si>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</si>
  <si>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</si>
  <si>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</si>
  <si>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</si>
  <si>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</si>
  <si>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</si>
  <si>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</si>
  <si>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</si>
  <si>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</si>
  <si>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</si>
  <si>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</si>
  <si>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</si>
  <si>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</si>
  <si>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</si>
  <si>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</si>
  <si>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</si>
  <si>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</si>
  <si>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</si>
  <si>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</si>
  <si>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</si>
  <si>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</si>
  <si>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</si>
  <si>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</si>
  <si>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</si>
  <si>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</si>
  <si>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</si>
  <si>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</si>
  <si>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</si>
  <si>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</si>
  <si>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</si>
  <si>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</si>
  <si>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</si>
  <si>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</si>
  <si>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</si>
  <si>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</si>
  <si>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</si>
  <si>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</si>
  <si>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</si>
  <si>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</si>
  <si>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</si>
  <si>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</si>
  <si>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</si>
  <si>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</si>
  <si>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</si>
  <si>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</si>
  <si>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</si>
  <si>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</si>
  <si>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</si>
  <si>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</si>
  <si>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</si>
  <si>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</si>
  <si>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</si>
  <si>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</si>
  <si>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</si>
  <si>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</si>
  <si>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</si>
  <si>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</si>
  <si>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</si>
  <si>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</si>
  <si>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</si>
  <si>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</si>
  <si>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</si>
  <si>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</si>
  <si>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</si>
  <si>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</si>
  <si>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</si>
  <si>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</si>
  <si>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</si>
  <si>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</si>
  <si>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</si>
  <si>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</si>
  <si>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</si>
  <si>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</si>
  <si>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</si>
  <si>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</si>
  <si>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</si>
  <si>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</si>
  <si>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</si>
  <si>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</si>
  <si>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</si>
  <si>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</si>
  <si>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</si>
  <si>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</si>
  <si>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</si>
  <si>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</si>
  <si>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</si>
  <si>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</si>
  <si>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</si>
  <si>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</si>
  <si>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</si>
  <si>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</si>
  <si>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</si>
  <si>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</si>
  <si>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</si>
  <si>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</si>
  <si>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</si>
  <si>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</si>
  <si>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</si>
  <si>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</si>
  <si>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</si>
  <si>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</si>
  <si>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</si>
  <si>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</si>
  <si>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</si>
  <si>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</si>
  <si>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</si>
  <si>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</si>
  <si>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</si>
  <si>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</si>
  <si>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</si>
  <si>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</si>
  <si>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</si>
  <si>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</si>
  <si>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</si>
  <si>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</si>
  <si>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</si>
  <si>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</si>
  <si>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</si>
  <si>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</si>
  <si>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</si>
  <si>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</si>
  <si>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</si>
  <si>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</si>
  <si>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</si>
  <si>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</si>
  <si>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</si>
  <si>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</si>
  <si>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</si>
  <si>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</si>
  <si>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</si>
  <si>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</si>
  <si>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</si>
  <si>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</si>
  <si>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</si>
  <si>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</si>
  <si>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</si>
  <si>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</si>
  <si>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</si>
  <si>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</si>
  <si>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</si>
  <si>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</si>
  <si>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</si>
  <si>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</si>
  <si>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</si>
  <si>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</si>
  <si>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</si>
  <si>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</si>
  <si>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</si>
  <si>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</si>
  <si>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</si>
  <si>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</si>
  <si>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</si>
  <si>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</si>
  <si>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</si>
  <si>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</si>
  <si>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</si>
  <si>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</si>
  <si>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</si>
  <si>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</si>
  <si>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</si>
  <si>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</si>
  <si>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</si>
  <si>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</si>
  <si>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</si>
  <si>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</si>
  <si>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</si>
  <si>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</si>
  <si>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</si>
  <si>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</si>
  <si>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</si>
  <si>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</si>
  <si>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</si>
  <si>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</si>
  <si>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</si>
  <si>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</si>
  <si>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</si>
  <si>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</si>
  <si>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</si>
  <si>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</si>
  <si>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</si>
  <si>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</si>
  <si>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</si>
  <si>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</si>
  <si>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</si>
  <si>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</si>
  <si>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</si>
  <si>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</si>
  <si>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</si>
  <si>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</si>
  <si>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</si>
  <si>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</si>
  <si>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</si>
  <si>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</si>
  <si>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</si>
  <si>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</si>
  <si>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</si>
  <si>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</si>
  <si>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</si>
  <si>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</si>
  <si>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</si>
  <si>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</si>
  <si>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</si>
  <si>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</si>
  <si>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</si>
  <si>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</si>
  <si>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</si>
  <si>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</si>
  <si>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</si>
  <si>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</si>
  <si>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</si>
  <si>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</si>
  <si>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</si>
  <si>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</si>
  <si>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</si>
  <si>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</si>
  <si>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</si>
  <si>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</si>
  <si>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</si>
  <si>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</si>
  <si>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</si>
  <si>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</si>
  <si>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</si>
  <si>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</si>
  <si>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</si>
  <si>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</si>
  <si>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</si>
  <si>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</si>
  <si>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</si>
  <si>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</si>
  <si>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</si>
  <si>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</si>
  <si>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</si>
  <si>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</si>
  <si>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</si>
  <si>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</si>
  <si>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</si>
  <si>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</si>
  <si>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</si>
  <si>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</si>
  <si>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</si>
  <si>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</si>
  <si>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</si>
  <si>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</si>
  <si>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</si>
  <si>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</si>
  <si>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</si>
  <si>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</si>
  <si>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</si>
  <si>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</si>
  <si>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</si>
  <si>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</si>
  <si>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</si>
  <si>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</si>
  <si>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</si>
  <si>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</si>
  <si>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</si>
  <si>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</si>
  <si>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</si>
  <si>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</si>
  <si>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</si>
  <si>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</si>
  <si>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</si>
  <si>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</si>
  <si>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</si>
  <si>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</si>
  <si>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</si>
  <si>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</si>
  <si>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</si>
  <si>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</si>
  <si>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</si>
  <si>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</si>
  <si>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</si>
  <si>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</si>
  <si>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</si>
  <si>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</si>
  <si>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</si>
  <si>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</si>
  <si>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</si>
  <si>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</si>
  <si>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</si>
  <si>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</si>
  <si>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</si>
  <si>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</si>
  <si>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</si>
  <si>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</si>
  <si>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</si>
  <si>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</si>
  <si>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</si>
  <si>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</si>
  <si>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</si>
  <si>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</si>
  <si>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</si>
  <si>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</si>
  <si>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</si>
  <si>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</si>
  <si>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</si>
  <si>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</si>
  <si>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</si>
  <si>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</si>
  <si>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</si>
  <si>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</si>
  <si>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</si>
  <si>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</si>
  <si>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</si>
  <si>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</si>
  <si>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</si>
  <si>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</si>
  <si>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</si>
  <si>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</si>
  <si>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</si>
  <si>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</si>
  <si>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</si>
  <si>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</si>
  <si>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</si>
  <si>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</si>
  <si>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</si>
  <si>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</si>
  <si>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</si>
  <si>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</si>
  <si>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</si>
  <si>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</si>
  <si>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</si>
  <si>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</si>
  <si>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</si>
  <si>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</si>
  <si>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</si>
  <si>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</si>
  <si>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</si>
  <si>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</si>
  <si>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</si>
  <si>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</si>
  <si>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</si>
  <si>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</si>
  <si>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</si>
  <si>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</si>
  <si>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</si>
  <si>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</si>
  <si>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</si>
  <si>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</si>
  <si>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</si>
  <si>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</si>
  <si>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</si>
  <si>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</si>
  <si>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</si>
  <si>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</si>
  <si>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</si>
  <si>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</si>
  <si>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</si>
  <si>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</si>
  <si>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</si>
  <si>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</si>
  <si>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</si>
  <si>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</si>
  <si>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</si>
  <si>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</si>
  <si>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</si>
  <si>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</si>
  <si>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</si>
  <si>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</si>
  <si>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</si>
  <si>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</si>
  <si>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</si>
  <si>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</si>
  <si>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</si>
  <si>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</si>
  <si>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</si>
  <si>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</si>
  <si>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</si>
  <si>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</si>
  <si>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</si>
  <si>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</si>
  <si>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</si>
  <si>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</si>
  <si>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</si>
  <si>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</si>
  <si>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</si>
  <si>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</si>
  <si>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</si>
  <si>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</si>
  <si>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</si>
  <si>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</si>
  <si>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</si>
  <si>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</si>
  <si>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</si>
  <si>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</si>
  <si>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</si>
  <si>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</si>
  <si>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</si>
  <si>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</si>
  <si>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</si>
  <si>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</si>
  <si>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</si>
  <si>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</si>
  <si>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</si>
  <si>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</si>
  <si>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</si>
  <si>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</si>
  <si>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</si>
  <si>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</si>
  <si>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</si>
  <si>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</si>
  <si>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</si>
  <si>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</si>
  <si>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</si>
  <si>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</si>
  <si>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</si>
  <si>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</si>
  <si>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</si>
  <si>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</si>
  <si>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</si>
  <si>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</si>
  <si>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</si>
  <si>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</si>
  <si>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</si>
  <si>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</si>
  <si>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</si>
  <si>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</si>
  <si>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</si>
  <si>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</si>
  <si>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</si>
  <si>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</si>
  <si>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</si>
  <si>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</si>
  <si>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</si>
  <si>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</si>
  <si>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</si>
  <si>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</si>
  <si>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</si>
  <si>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</si>
  <si>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</si>
  <si>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</si>
  <si>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</si>
  <si>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</si>
  <si>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</si>
  <si>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</si>
  <si>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</si>
  <si>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</si>
  <si>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</si>
  <si>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</si>
  <si>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</si>
  <si>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</si>
  <si>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</si>
  <si>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</si>
  <si>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</si>
  <si>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</si>
  <si>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</si>
  <si>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</si>
  <si>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</si>
  <si>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</si>
  <si>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</si>
  <si>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</si>
  <si>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</si>
  <si>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</si>
  <si>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</si>
  <si>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</si>
  <si>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</si>
  <si>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</si>
  <si>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</si>
  <si>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</si>
  <si>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</si>
  <si>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</si>
  <si>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</si>
  <si>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</si>
  <si>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</si>
  <si>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</si>
  <si>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</si>
  <si>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</si>
  <si>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</si>
  <si>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</si>
  <si>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</si>
  <si>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</si>
  <si>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</si>
  <si>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</si>
  <si>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</si>
  <si>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</si>
  <si>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</si>
  <si>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</si>
  <si>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</si>
  <si>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</si>
  <si>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</si>
  <si>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</si>
  <si>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</si>
  <si>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</si>
  <si>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</si>
  <si>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</si>
  <si>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</si>
  <si>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</si>
  <si>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</si>
  <si>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</si>
  <si>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</si>
  <si>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</si>
  <si>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</si>
  <si>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</si>
  <si>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</si>
  <si>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</si>
  <si>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</si>
  <si>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</si>
  <si>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</si>
  <si>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</si>
  <si>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</si>
  <si>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</si>
  <si>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</si>
  <si>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</si>
  <si>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</si>
  <si>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</si>
  <si>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</si>
  <si>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</si>
  <si>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</si>
  <si>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</si>
  <si>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</si>
  <si>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</si>
  <si>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</si>
  <si>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</si>
  <si>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</si>
  <si>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</si>
  <si>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</si>
  <si>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</si>
  <si>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</si>
  <si>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</si>
  <si>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</si>
  <si>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</si>
  <si>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</si>
  <si>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</si>
  <si>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</si>
  <si>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</si>
  <si>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</si>
  <si>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</si>
  <si>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</si>
  <si>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</si>
  <si>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</si>
  <si>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</si>
  <si>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</si>
  <si>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</si>
  <si>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</si>
  <si>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</si>
  <si>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</si>
  <si>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</si>
  <si>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</si>
  <si>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</si>
  <si>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</si>
  <si>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</si>
  <si>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</si>
  <si>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</si>
  <si>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</si>
  <si>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</si>
  <si>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</si>
  <si>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</si>
  <si>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</si>
  <si>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</si>
  <si>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</si>
  <si>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</si>
  <si>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</si>
  <si>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</si>
  <si>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</si>
  <si>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</si>
  <si>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</si>
  <si>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</si>
  <si>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</si>
  <si>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</si>
  <si>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</si>
  <si>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</si>
  <si>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</si>
  <si>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</si>
  <si>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</si>
  <si>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</si>
  <si>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</si>
  <si>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</si>
  <si>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</si>
  <si>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</si>
  <si>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</si>
  <si>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</si>
  <si>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</si>
  <si>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</si>
  <si>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</si>
  <si>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</si>
  <si>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</si>
  <si>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</si>
  <si>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</si>
  <si>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</si>
  <si>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</si>
  <si>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</si>
  <si>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</si>
  <si>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</si>
  <si>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</si>
  <si>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</si>
  <si>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</si>
  <si>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</si>
  <si>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</si>
  <si>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</si>
  <si>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</si>
  <si>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</si>
  <si>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</si>
  <si>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</si>
  <si>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</si>
  <si>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</si>
  <si>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</si>
  <si>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</si>
  <si>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</si>
  <si>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</si>
  <si>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</si>
  <si>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</si>
  <si>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</si>
  <si>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</si>
  <si>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</si>
  <si>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</si>
  <si>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</si>
  <si>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</si>
  <si>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</si>
  <si>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</si>
  <si>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</si>
  <si>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</si>
  <si>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</si>
  <si>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</si>
  <si>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</si>
  <si>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</si>
  <si>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</si>
  <si>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</si>
  <si>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</si>
  <si>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</si>
  <si>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</si>
  <si>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</si>
  <si>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</si>
  <si>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</si>
  <si>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</si>
  <si>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</si>
  <si>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</si>
  <si>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</si>
  <si>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</si>
  <si>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</si>
  <si>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</si>
  <si>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</si>
  <si>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</si>
  <si>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</si>
  <si>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</si>
  <si>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</si>
  <si>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</si>
  <si>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</si>
  <si>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</si>
  <si>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</si>
  <si>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</si>
  <si>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</si>
  <si>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</si>
  <si>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</si>
  <si>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</si>
  <si>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</si>
  <si>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</si>
  <si>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</si>
  <si>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</si>
  <si>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</si>
  <si>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</si>
  <si>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</si>
  <si>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</si>
  <si>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</si>
  <si>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</si>
  <si>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</si>
  <si>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</si>
  <si>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</si>
  <si>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</si>
  <si>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</si>
  <si>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</si>
  <si>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</si>
  <si>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</si>
  <si>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</si>
  <si>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</si>
  <si>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</si>
  <si>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</si>
  <si>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</si>
  <si>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</si>
  <si>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</si>
  <si>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</si>
  <si>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</si>
  <si>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</si>
  <si>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</si>
  <si>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</si>
  <si>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</si>
  <si>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</si>
  <si>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</si>
  <si>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</si>
  <si>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</si>
  <si>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</si>
  <si>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</si>
  <si>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</si>
  <si>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</si>
  <si>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</si>
  <si>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</si>
  <si>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</si>
  <si>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</si>
  <si>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</si>
  <si>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</si>
  <si>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</si>
  <si>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</si>
  <si>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</si>
  <si>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</si>
  <si>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</si>
  <si>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</si>
  <si>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</si>
  <si>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</si>
  <si>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</si>
  <si>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</si>
  <si>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</si>
  <si>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</si>
  <si>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</si>
  <si>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</si>
  <si>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</si>
  <si>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</si>
  <si>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</si>
  <si>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</si>
  <si>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</si>
  <si>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</si>
  <si>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</si>
  <si>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</si>
  <si>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</si>
  <si>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</si>
  <si>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</si>
  <si>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</si>
  <si>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</si>
  <si>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</si>
  <si>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</si>
  <si>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</si>
  <si>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</si>
  <si>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</si>
  <si>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</si>
  <si>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</si>
  <si>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</si>
  <si>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</si>
  <si>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</si>
  <si>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</si>
  <si>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</si>
  <si>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</si>
  <si>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</si>
  <si>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</si>
  <si>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</si>
  <si>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</si>
  <si>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</si>
  <si>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</si>
  <si>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</si>
  <si>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</si>
  <si>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</si>
  <si>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</si>
  <si>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</si>
  <si>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</si>
  <si>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</si>
  <si>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</si>
  <si>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</si>
  <si>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</si>
  <si>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</si>
  <si>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</si>
  <si>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</si>
  <si>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</si>
  <si>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</si>
  <si>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</si>
  <si>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</si>
  <si>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</si>
  <si>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</si>
  <si>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</si>
  <si>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</si>
  <si>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</si>
  <si>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</si>
  <si>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</si>
  <si>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</si>
  <si>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</si>
  <si>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</si>
  <si>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</si>
  <si>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</si>
  <si>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</si>
  <si>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</si>
  <si>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</si>
  <si>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</si>
  <si>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</si>
  <si>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</si>
  <si>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</si>
  <si>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</si>
  <si>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</si>
  <si>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</si>
  <si>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</si>
  <si>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</si>
  <si>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</si>
  <si>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</si>
  <si>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</si>
  <si>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</si>
  <si>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</si>
  <si>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</si>
  <si>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</si>
  <si>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</si>
  <si>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</si>
  <si>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</si>
  <si>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</si>
  <si>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</si>
  <si>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</si>
  <si>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</si>
  <si>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</si>
  <si>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</si>
  <si>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</si>
  <si>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</si>
  <si>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</si>
  <si>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</si>
  <si>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</si>
  <si>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</si>
  <si>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</si>
  <si>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</si>
  <si>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</si>
  <si>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</si>
  <si>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</si>
  <si>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</si>
  <si>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</si>
  <si>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</si>
  <si>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</si>
  <si>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</si>
  <si>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</si>
  <si>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</si>
  <si>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</si>
  <si>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</si>
  <si>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</si>
  <si>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</si>
  <si>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</si>
  <si>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</si>
  <si>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</si>
  <si>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</si>
  <si>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</si>
  <si>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</si>
  <si>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</si>
  <si>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</si>
  <si>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</si>
  <si>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</si>
  <si>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</si>
  <si>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</si>
  <si>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</si>
  <si>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</si>
  <si>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</si>
  <si>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</si>
  <si>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</si>
  <si>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</si>
  <si>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</si>
  <si>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</si>
  <si>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</si>
  <si>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</si>
  <si>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</si>
  <si>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</si>
  <si>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</si>
  <si>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</si>
  <si>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</si>
  <si>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</si>
  <si>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</si>
  <si>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</si>
  <si>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</si>
  <si>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</si>
  <si>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</si>
  <si>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</si>
  <si>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</si>
  <si>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</si>
  <si>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</si>
  <si>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</si>
  <si>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</si>
  <si>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</si>
  <si>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</si>
  <si>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</si>
  <si>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</si>
  <si>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</si>
  <si>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</si>
  <si>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</si>
  <si>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</si>
  <si>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</si>
  <si>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</si>
  <si>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</si>
  <si>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</si>
  <si>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</si>
  <si>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</si>
  <si>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</si>
  <si>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</si>
  <si>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</si>
  <si>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</si>
  <si>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</si>
  <si>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</si>
  <si>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</si>
  <si>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</si>
  <si>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</si>
  <si>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</si>
  <si>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</si>
  <si>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</si>
  <si>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</si>
  <si>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</si>
  <si>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</si>
  <si>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</si>
  <si>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</si>
  <si>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</si>
  <si>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</si>
  <si>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</si>
  <si>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</si>
  <si>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</si>
  <si>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</si>
  <si>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</si>
  <si>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</si>
  <si>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</si>
  <si>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</si>
  <si>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</si>
  <si>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</si>
  <si>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</si>
  <si>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</si>
  <si>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</si>
  <si>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</si>
  <si>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</si>
  <si>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</si>
  <si>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</si>
  <si>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</si>
  <si>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</si>
  <si>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</si>
  <si>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</si>
  <si>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</si>
  <si>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</si>
  <si>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</si>
  <si>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</si>
  <si>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</si>
  <si>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</si>
  <si>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</si>
  <si>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</si>
  <si>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</si>
  <si>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</si>
  <si>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</si>
  <si>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</si>
  <si>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</si>
  <si>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</si>
  <si>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</si>
  <si>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</si>
  <si>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</si>
  <si>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</si>
  <si>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</si>
  <si>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</si>
  <si>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</si>
  <si>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</si>
  <si>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</si>
  <si>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</si>
  <si>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</si>
  <si>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</si>
  <si>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</si>
  <si>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</si>
  <si>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</si>
  <si>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</si>
  <si>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</si>
  <si>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</si>
  <si>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</si>
  <si>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</si>
  <si>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</si>
  <si>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</si>
  <si>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</si>
  <si>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</si>
  <si>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</si>
  <si>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</si>
  <si>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</si>
  <si>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</si>
  <si>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</si>
  <si>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</si>
  <si>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</si>
  <si>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</si>
  <si>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</si>
  <si>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</si>
  <si>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</si>
  <si>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</si>
  <si>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</si>
  <si>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</si>
  <si>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</si>
  <si>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</si>
  <si>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</si>
  <si>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</si>
  <si>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</si>
  <si>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</si>
  <si>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</si>
  <si>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</si>
  <si>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</si>
  <si>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</si>
  <si>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</si>
  <si>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</si>
  <si>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</si>
  <si>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</si>
  <si>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</si>
  <si>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</si>
  <si>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</si>
  <si>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</si>
  <si>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</si>
  <si>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</si>
  <si>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</si>
  <si>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</si>
  <si>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</si>
  <si>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</si>
  <si>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</si>
  <si>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</si>
  <si>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</si>
  <si>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</si>
  <si>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</si>
  <si>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</si>
  <si>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</si>
  <si>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</si>
  <si>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</si>
  <si>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</si>
  <si>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</si>
  <si>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</si>
  <si>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</si>
  <si>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</si>
  <si>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</si>
  <si>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</si>
  <si>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</si>
  <si>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</si>
  <si>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</si>
  <si>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</si>
  <si>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</si>
  <si>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</si>
  <si>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</si>
  <si>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</si>
  <si>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</si>
  <si>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</si>
  <si>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</si>
  <si>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</si>
  <si>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</si>
  <si>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</si>
  <si>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</si>
  <si>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</si>
  <si>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</si>
  <si>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</si>
  <si>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</si>
  <si>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</si>
  <si>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</si>
  <si>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</si>
  <si>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</si>
  <si>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</si>
  <si>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</si>
  <si>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</si>
  <si>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</si>
  <si>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</si>
  <si>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</si>
  <si>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</si>
  <si>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</si>
  <si>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</si>
  <si>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</si>
  <si>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</si>
  <si>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</si>
  <si>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</si>
  <si>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</si>
  <si>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</si>
  <si>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</si>
  <si>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</si>
  <si>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</si>
  <si>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</si>
  <si>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</si>
  <si>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</si>
  <si>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</si>
  <si>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</si>
  <si>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</si>
  <si>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</si>
  <si>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</si>
  <si>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</si>
  <si>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</si>
  <si>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</si>
  <si>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</si>
  <si>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</si>
  <si>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</si>
  <si>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</si>
  <si>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</si>
  <si>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</si>
  <si>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</si>
  <si>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</si>
  <si>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</si>
  <si>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</si>
  <si>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</si>
  <si>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</si>
  <si>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</si>
  <si>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</si>
  <si>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</si>
  <si>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</si>
  <si>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</si>
  <si>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</si>
  <si>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</si>
  <si>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</si>
  <si>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</si>
  <si>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</si>
  <si>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</si>
  <si>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</si>
  <si>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</si>
  <si>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</si>
  <si>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</si>
  <si>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</si>
  <si>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</si>
  <si>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</si>
  <si>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</si>
  <si>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</si>
  <si>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</si>
  <si>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</si>
  <si>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</si>
  <si>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</si>
  <si>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</si>
  <si>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</si>
  <si>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</si>
  <si>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</si>
  <si>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</si>
  <si>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</si>
  <si>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</si>
  <si>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</si>
  <si>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</si>
  <si>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</si>
  <si>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</si>
  <si>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</si>
  <si>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</si>
  <si>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</si>
  <si>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</si>
  <si>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</si>
  <si>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</si>
  <si>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</si>
  <si>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</si>
  <si>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</si>
  <si>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</si>
  <si>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</si>
  <si>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</si>
  <si>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</si>
  <si>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</si>
  <si>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</si>
  <si>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</si>
  <si>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</si>
  <si>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</si>
  <si>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</si>
  <si>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</si>
  <si>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</si>
  <si>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</si>
  <si>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</si>
  <si>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</si>
  <si>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</si>
  <si>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</si>
  <si>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</si>
  <si>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</si>
  <si>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</si>
  <si>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</si>
  <si>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</si>
  <si>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</si>
  <si>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</si>
  <si>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</si>
  <si>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</si>
  <si>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</si>
  <si>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</si>
  <si>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</si>
  <si>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</si>
  <si>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</si>
  <si>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</si>
  <si>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</si>
  <si>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</si>
  <si>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</si>
  <si>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</si>
  <si>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</si>
  <si>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</si>
  <si>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</si>
  <si>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</si>
  <si>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</si>
  <si>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</si>
  <si>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</si>
  <si>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</si>
  <si>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</si>
  <si>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</si>
  <si>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</si>
  <si>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</si>
  <si>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</si>
  <si>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</si>
  <si>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</si>
  <si>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</si>
  <si>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</si>
  <si>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</si>
  <si>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</si>
  <si>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</si>
  <si>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</si>
  <si>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</si>
  <si>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</si>
  <si>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</si>
  <si>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</si>
  <si>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</si>
  <si>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</si>
  <si>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</si>
  <si>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</si>
  <si>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</si>
  <si>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</si>
  <si>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</si>
  <si>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</si>
  <si>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</si>
  <si>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</si>
  <si>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</si>
  <si>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</si>
  <si>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</si>
  <si>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</si>
  <si>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</si>
  <si>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</si>
  <si>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</si>
  <si>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</si>
  <si>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</si>
  <si>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</si>
  <si>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</si>
  <si>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</si>
  <si>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</si>
  <si>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</si>
  <si>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</si>
  <si>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</si>
  <si>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</si>
  <si>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</si>
  <si>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</si>
  <si>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</si>
  <si>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</si>
  <si>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</si>
  <si>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</si>
  <si>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</si>
  <si>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</si>
  <si>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</si>
  <si>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</si>
  <si>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</si>
  <si>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</si>
  <si>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</si>
  <si>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</si>
  <si>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</si>
  <si>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</si>
  <si>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</si>
  <si>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</si>
  <si>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</si>
  <si>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</si>
  <si>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</si>
  <si>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</si>
  <si>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</si>
  <si>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</si>
  <si>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</si>
  <si>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</si>
  <si>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</si>
  <si>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</si>
  <si>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</si>
  <si>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</si>
  <si>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</si>
  <si>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</si>
  <si>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</si>
  <si>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</si>
  <si>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</si>
  <si>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</si>
  <si>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</si>
  <si>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</si>
  <si>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</si>
  <si>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</si>
  <si>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</si>
  <si>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</si>
  <si>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</si>
  <si>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</si>
  <si>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</si>
  <si>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</si>
  <si>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</si>
  <si>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</si>
  <si>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</si>
  <si>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</si>
  <si>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</si>
  <si>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</si>
  <si>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</si>
  <si>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</si>
  <si>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</si>
  <si>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</si>
  <si>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</si>
  <si>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</si>
  <si>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</si>
  <si>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</si>
  <si>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</si>
  <si>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</si>
  <si>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</si>
  <si>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</si>
  <si>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</si>
  <si>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</si>
  <si>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</si>
  <si>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</si>
  <si>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</si>
  <si>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</si>
  <si>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</si>
  <si>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</si>
  <si>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</si>
  <si>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</si>
  <si>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</si>
  <si>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</si>
  <si>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</si>
  <si>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</si>
  <si>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</si>
  <si>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</si>
  <si>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</si>
  <si>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</si>
  <si>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</si>
  <si>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</si>
  <si>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</si>
  <si>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</si>
  <si>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</si>
  <si>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</si>
  <si>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</si>
  <si>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</si>
  <si>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</si>
  <si>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</si>
  <si>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</si>
  <si>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</si>
  <si>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</si>
  <si>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</si>
  <si>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</si>
  <si>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</si>
  <si>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</si>
  <si>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</si>
  <si>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</si>
  <si>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</si>
  <si>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</si>
  <si>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</si>
  <si>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</si>
  <si>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</si>
  <si>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</si>
  <si>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</si>
  <si>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</si>
  <si>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</si>
  <si>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</si>
  <si>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</si>
  <si>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</si>
  <si>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</si>
  <si>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</si>
  <si>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</si>
  <si>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</si>
  <si>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</si>
  <si>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</si>
  <si>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</si>
  <si>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</si>
  <si>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</si>
  <si>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</si>
  <si>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</si>
  <si>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</si>
  <si>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</si>
  <si>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</si>
  <si>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</si>
  <si>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</si>
  <si>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</si>
  <si>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</si>
  <si>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</si>
  <si>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</si>
  <si>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</si>
  <si>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</si>
  <si>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</si>
  <si>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</si>
  <si>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</si>
  <si>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</si>
  <si>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</si>
  <si>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</si>
  <si>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</si>
  <si>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</si>
  <si>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</si>
  <si>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</si>
  <si>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</si>
  <si>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</si>
  <si>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</si>
  <si>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</si>
  <si>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</si>
  <si>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</si>
  <si>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</si>
  <si>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</si>
  <si>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</si>
  <si>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</si>
  <si>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</si>
  <si>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</si>
  <si>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</si>
  <si>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</si>
  <si>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</si>
  <si>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</si>
  <si>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</si>
  <si>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</si>
  <si>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</si>
  <si>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</si>
  <si>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</si>
  <si>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</si>
  <si>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</si>
  <si>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</si>
  <si>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</si>
  <si>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</si>
  <si>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</si>
  <si>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</si>
  <si>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</si>
  <si>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</si>
  <si>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</si>
  <si>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</si>
  <si>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</si>
  <si>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</si>
  <si>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</si>
  <si>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</si>
  <si>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</si>
  <si>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</si>
  <si>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</si>
  <si>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</si>
  <si>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</si>
  <si>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</si>
  <si>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</si>
  <si>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</si>
  <si>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</si>
  <si>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</si>
  <si>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</si>
  <si>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</si>
  <si>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</si>
  <si>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</si>
  <si>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</si>
  <si>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</si>
  <si>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</si>
  <si>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</si>
  <si>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</si>
  <si>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</si>
  <si>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</si>
  <si>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</si>
  <si>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</si>
  <si>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</si>
  <si>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</si>
  <si>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</si>
  <si>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</si>
  <si>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</si>
  <si>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</si>
  <si>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</si>
  <si>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</si>
  <si>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</si>
  <si>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</si>
  <si>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</si>
  <si>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</si>
  <si>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</si>
  <si>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</si>
  <si>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</si>
  <si>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</si>
  <si>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</si>
  <si>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</si>
  <si>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</si>
  <si>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</si>
  <si>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</si>
  <si>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</si>
  <si>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</si>
  <si>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</si>
  <si>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</si>
  <si>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</si>
  <si>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</si>
  <si>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</si>
  <si>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</si>
  <si>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</si>
  <si>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</si>
  <si>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</si>
  <si>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</si>
  <si>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</si>
  <si>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</si>
  <si>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</si>
  <si>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</si>
  <si>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</si>
  <si>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</si>
  <si>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</si>
  <si>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</si>
  <si>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</si>
  <si>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</si>
  <si>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</si>
  <si>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</si>
  <si>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</si>
  <si>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</si>
  <si>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</si>
  <si>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</si>
  <si>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</si>
  <si>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</si>
  <si>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</si>
  <si>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</si>
  <si>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</si>
  <si>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</si>
  <si>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</si>
  <si>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</si>
  <si>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</si>
  <si>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</si>
  <si>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</si>
  <si>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</si>
  <si>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</si>
  <si>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</si>
  <si>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</si>
  <si>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</si>
  <si>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</si>
  <si>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</si>
  <si>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</si>
  <si>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</si>
  <si>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</si>
  <si>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</si>
  <si>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</si>
  <si>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</si>
  <si>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</si>
  <si>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</si>
  <si>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</si>
  <si>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</si>
  <si>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</si>
  <si>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</si>
  <si>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</si>
  <si>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</si>
  <si>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</si>
  <si>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</si>
  <si>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</si>
  <si>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</si>
  <si>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</si>
  <si>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</si>
  <si>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</si>
  <si>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</si>
  <si>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</si>
  <si>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</si>
  <si>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</si>
  <si>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</si>
  <si>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</si>
  <si>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</si>
  <si>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</si>
  <si>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</si>
  <si>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</si>
  <si>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</si>
  <si>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</si>
  <si>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</si>
  <si>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</si>
  <si>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</si>
  <si>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</si>
  <si>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</si>
  <si>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</si>
  <si>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</si>
  <si>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</si>
  <si>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</si>
  <si>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</si>
  <si>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</si>
  <si>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</si>
  <si>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</si>
  <si>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</si>
  <si>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</si>
  <si>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</si>
  <si>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</si>
  <si>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</si>
  <si>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</si>
  <si>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</si>
  <si>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</si>
  <si>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</si>
  <si>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</si>
  <si>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</si>
  <si>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</si>
  <si>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</si>
  <si>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</si>
  <si>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</si>
  <si>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</si>
  <si>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</si>
  <si>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</si>
  <si>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</si>
  <si>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</si>
  <si>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</si>
  <si>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</si>
  <si>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</si>
  <si>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</si>
  <si>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</si>
  <si>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</si>
  <si>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</si>
  <si>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</si>
  <si>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</si>
  <si>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</si>
  <si>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</si>
  <si>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</si>
  <si>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</si>
  <si>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</si>
  <si>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</si>
  <si>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</si>
  <si>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</si>
  <si>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</si>
  <si>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</si>
  <si>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</si>
  <si>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</si>
  <si>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</si>
  <si>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</si>
  <si>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</si>
  <si>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</si>
  <si>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</si>
  <si>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</si>
  <si>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</si>
  <si>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</si>
  <si>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</si>
  <si>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</si>
  <si>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</si>
  <si>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</si>
  <si>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</si>
  <si>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</si>
  <si>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</si>
  <si>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</si>
  <si>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</si>
  <si>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</si>
  <si>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</si>
  <si>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</si>
  <si>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</si>
  <si>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</si>
  <si>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</si>
  <si>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</si>
  <si>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</si>
  <si>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</si>
  <si>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</si>
  <si>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</si>
  <si>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</si>
  <si>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</si>
  <si>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</si>
  <si>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</si>
  <si>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</si>
  <si>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</si>
  <si>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</si>
  <si>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</si>
  <si>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</si>
  <si>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</si>
  <si>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</si>
  <si>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</si>
  <si>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</si>
  <si>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</si>
  <si>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</si>
  <si>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</si>
  <si>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</si>
  <si>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</si>
  <si>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</si>
  <si>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</si>
  <si>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</si>
  <si>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</si>
  <si>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</si>
  <si>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</si>
  <si>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</si>
  <si>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</si>
  <si>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</si>
  <si>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</si>
  <si>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</si>
  <si>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</si>
  <si>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</si>
  <si>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</si>
  <si>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</si>
  <si>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</si>
  <si>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</si>
  <si>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</si>
  <si>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</si>
  <si>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</si>
  <si>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</si>
  <si>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</si>
  <si>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</si>
  <si>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</si>
  <si>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</si>
  <si>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</si>
  <si>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</si>
  <si>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</si>
  <si>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</si>
  <si>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</si>
  <si>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</si>
  <si>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</si>
  <si>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</si>
  <si>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</si>
  <si>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</si>
  <si>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</si>
  <si>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</si>
  <si>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</si>
  <si>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</si>
  <si>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</si>
  <si>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</si>
  <si>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</si>
  <si>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</si>
  <si>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</si>
  <si>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</si>
  <si>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</si>
  <si>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</si>
  <si>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</si>
  <si>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</si>
  <si>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</si>
  <si>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</si>
  <si>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</si>
  <si>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</si>
  <si>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</si>
  <si>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</si>
  <si>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</si>
  <si>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</si>
  <si>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</si>
  <si>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</si>
  <si>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</si>
  <si>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</si>
  <si>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</si>
  <si>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</si>
  <si>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</si>
  <si>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</si>
  <si>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</si>
  <si>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</si>
  <si>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</si>
  <si>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</si>
  <si>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</si>
  <si>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</si>
  <si>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</si>
  <si>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</si>
  <si>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</si>
  <si>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</si>
  <si>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</si>
  <si>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</si>
  <si>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</si>
  <si>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</si>
  <si>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</si>
  <si>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</si>
  <si>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</si>
  <si>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</si>
  <si>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</si>
  <si>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</si>
  <si>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</si>
  <si>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</si>
  <si>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</si>
  <si>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</si>
  <si>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</si>
  <si>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</si>
  <si>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</si>
  <si>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</si>
  <si>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</si>
  <si>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</si>
  <si>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</si>
  <si>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</si>
  <si>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</si>
  <si>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</si>
  <si>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</si>
  <si>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</si>
  <si>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</si>
  <si>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</si>
  <si>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</si>
  <si>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</si>
  <si>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</si>
  <si>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</si>
  <si>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</si>
  <si>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</si>
  <si>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</si>
  <si>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</si>
  <si>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</si>
  <si>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</si>
  <si>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</si>
  <si>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</si>
  <si>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</si>
  <si>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</si>
  <si>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</si>
  <si>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</si>
  <si>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</si>
  <si>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</si>
  <si>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</si>
  <si>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</si>
  <si>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</si>
  <si>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</si>
  <si>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</si>
  <si>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</si>
  <si>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</si>
  <si>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</si>
  <si>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</si>
  <si>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</si>
  <si>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</si>
  <si>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</si>
  <si>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</si>
  <si>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</si>
  <si>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</si>
  <si>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</si>
  <si>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</si>
  <si>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</si>
  <si>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</si>
  <si>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</si>
  <si>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</si>
  <si>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</si>
  <si>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</si>
  <si>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</si>
  <si>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</si>
  <si>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</si>
  <si>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</si>
  <si>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</si>
  <si>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</si>
  <si>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</si>
  <si>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</si>
  <si>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</si>
  <si>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</si>
  <si>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</si>
  <si>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</si>
  <si>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</si>
  <si>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</si>
  <si>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</si>
  <si>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</si>
  <si>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</si>
  <si>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</si>
  <si>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</si>
  <si>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</si>
  <si>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</si>
  <si>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</si>
  <si>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</si>
  <si>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</si>
  <si>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</si>
  <si>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</si>
  <si>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</si>
  <si>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</si>
  <si>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</si>
  <si>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</si>
  <si>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</si>
  <si>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</si>
  <si>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</si>
  <si>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</si>
  <si>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</si>
  <si>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</si>
  <si>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</si>
  <si>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</si>
  <si>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</si>
  <si>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</si>
  <si>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</si>
  <si>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</si>
  <si>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</si>
  <si>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</si>
  <si>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</si>
  <si>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</si>
  <si>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</si>
  <si>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</si>
  <si>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</si>
  <si>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</si>
  <si>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</si>
  <si>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</si>
  <si>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</si>
  <si>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</si>
  <si>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</si>
  <si>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</si>
  <si>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</si>
  <si>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</si>
  <si>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</si>
  <si>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</si>
  <si>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</si>
  <si>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</si>
  <si>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</si>
  <si>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</si>
  <si>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</si>
  <si>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</si>
  <si>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</si>
  <si>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</si>
  <si>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</si>
  <si>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</si>
  <si>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</si>
  <si>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</si>
  <si>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</si>
  <si>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</si>
  <si>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</si>
  <si>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</si>
  <si>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</si>
  <si>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</si>
  <si>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</si>
  <si>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</si>
  <si>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</si>
  <si>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</si>
  <si>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</si>
  <si>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</si>
  <si>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</si>
  <si>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</si>
  <si>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</si>
  <si>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</si>
  <si>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</si>
  <si>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</si>
  <si>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</si>
  <si>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</si>
  <si>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</si>
  <si>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</si>
  <si>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</si>
  <si>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</si>
  <si>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</si>
  <si>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</si>
  <si>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</si>
  <si>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</si>
  <si>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</si>
  <si>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</si>
  <si>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</si>
  <si>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</si>
  <si>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</si>
  <si>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</si>
  <si>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</si>
  <si>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</si>
  <si>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</si>
  <si>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</si>
  <si>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</si>
  <si>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</si>
  <si>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</si>
  <si>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</si>
  <si>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</si>
  <si>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</si>
  <si>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</si>
  <si>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</si>
  <si>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</si>
  <si>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</si>
  <si>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</si>
  <si>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</si>
  <si>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</si>
  <si>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</si>
  <si>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</si>
  <si>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</si>
  <si>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</si>
  <si>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</si>
  <si>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</si>
  <si>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</si>
  <si>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</si>
  <si>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</si>
  <si>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</si>
  <si>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</si>
  <si>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</si>
  <si>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</si>
  <si>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</si>
  <si>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</si>
  <si>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</si>
  <si>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</si>
  <si>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</si>
  <si>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</si>
  <si>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</si>
  <si>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</si>
  <si>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</si>
  <si>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</si>
  <si>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</si>
  <si>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</si>
  <si>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</si>
  <si>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</si>
  <si>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</si>
  <si>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</si>
  <si>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</si>
  <si>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</si>
  <si>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</si>
  <si>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</si>
  <si>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</si>
  <si>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</si>
  <si>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</si>
  <si>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</si>
  <si>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</si>
  <si>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</si>
  <si>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</si>
  <si>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</si>
  <si>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</si>
  <si>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</si>
  <si>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</si>
  <si>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</si>
  <si>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</si>
  <si>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</si>
  <si>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</si>
  <si>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</si>
  <si>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</si>
  <si>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</si>
  <si>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</si>
  <si>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</si>
  <si>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</si>
  <si>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</si>
  <si>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</si>
  <si>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</si>
  <si>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</si>
  <si>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</si>
  <si>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</si>
  <si>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</si>
  <si>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</si>
  <si>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</si>
  <si>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</si>
  <si>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</si>
  <si>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</si>
  <si>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</si>
  <si>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</si>
  <si>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</si>
  <si>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</si>
  <si>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</si>
  <si>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</si>
  <si>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</si>
  <si>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</si>
  <si>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</si>
  <si>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</si>
  <si>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</si>
  <si>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</si>
  <si>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</si>
  <si>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</si>
  <si>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</si>
  <si>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</si>
  <si>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</si>
  <si>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</si>
  <si>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</si>
  <si>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</si>
  <si>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</si>
  <si>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</si>
  <si>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</si>
  <si>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</si>
  <si>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</si>
  <si>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</si>
  <si>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</si>
  <si>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</si>
  <si>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</si>
  <si>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</si>
  <si>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</si>
  <si>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</si>
  <si>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</si>
  <si>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</si>
  <si>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</si>
  <si>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</si>
  <si>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</si>
  <si>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</si>
  <si>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</si>
  <si>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</si>
  <si>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</si>
  <si>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</si>
  <si>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</si>
  <si>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</si>
  <si>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</si>
  <si>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</si>
  <si>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</si>
  <si>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</si>
  <si>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</si>
  <si>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</si>
  <si>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</si>
  <si>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</si>
  <si>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</si>
  <si>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</si>
  <si>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</si>
  <si>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</si>
  <si>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</si>
  <si>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</si>
  <si>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</si>
  <si>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</si>
  <si>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</si>
  <si>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</si>
  <si>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</si>
  <si>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</si>
  <si>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</si>
  <si>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</si>
  <si>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</si>
  <si>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</si>
  <si>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</si>
  <si>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</si>
  <si>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</si>
  <si>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</si>
  <si>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</si>
  <si>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</si>
  <si>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</si>
  <si>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</si>
  <si>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</si>
  <si>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</si>
  <si>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</si>
  <si>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</si>
  <si>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</si>
  <si>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</si>
  <si>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</si>
  <si>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</si>
  <si>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</si>
  <si>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</si>
  <si>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</si>
  <si>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</si>
  <si>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</si>
  <si>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</si>
  <si>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</si>
  <si>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</si>
  <si>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</si>
  <si>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</si>
  <si>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</si>
  <si>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</si>
  <si>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</si>
  <si>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</si>
  <si>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</si>
  <si>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</si>
  <si>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</si>
  <si>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</si>
  <si>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</si>
  <si>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</si>
  <si>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</si>
  <si>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</si>
  <si>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</si>
  <si>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</si>
  <si>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</si>
  <si>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</si>
  <si>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</si>
  <si>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</si>
  <si>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</si>
  <si>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</si>
  <si>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</si>
  <si>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</si>
  <si>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</si>
  <si>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</si>
  <si>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</si>
  <si>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</si>
  <si>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</si>
  <si>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</si>
  <si>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</si>
  <si>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</si>
  <si>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</si>
  <si>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</si>
  <si>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</si>
  <si>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</si>
  <si>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</si>
  <si>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</si>
  <si>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</si>
  <si>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</si>
  <si>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</si>
  <si>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</si>
  <si>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</si>
  <si>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</si>
  <si>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</si>
  <si>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</si>
  <si>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</si>
  <si>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</si>
  <si>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</si>
  <si>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</si>
  <si>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</si>
  <si>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</si>
  <si>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</si>
  <si>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</si>
  <si>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</si>
  <si>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</si>
  <si>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</si>
  <si>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</si>
  <si>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</si>
  <si>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</si>
  <si>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</si>
  <si>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</si>
  <si>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</si>
  <si>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</si>
  <si>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</si>
  <si>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</si>
  <si>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</si>
  <si>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</si>
  <si>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</si>
  <si>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</si>
  <si>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</si>
  <si>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</si>
  <si>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</si>
  <si>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</si>
  <si>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</si>
  <si>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</si>
  <si>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</si>
  <si>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</si>
  <si>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</si>
  <si>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</si>
  <si>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</si>
  <si>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</si>
  <si>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</si>
  <si>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</si>
  <si>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</si>
  <si>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</si>
  <si>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</si>
  <si>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</si>
  <si>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</si>
  <si>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</si>
  <si>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</si>
  <si>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</si>
  <si>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</si>
  <si>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</si>
  <si>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</si>
  <si>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</si>
  <si>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</si>
  <si>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</si>
  <si>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</si>
  <si>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</si>
  <si>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</si>
  <si>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</si>
  <si>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</si>
  <si>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</si>
  <si>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</si>
  <si>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</si>
  <si>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</si>
  <si>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</si>
  <si>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</si>
  <si>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</si>
  <si>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</si>
  <si>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</si>
  <si>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</si>
  <si>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</si>
  <si>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</si>
  <si>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</si>
  <si>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</si>
  <si>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</si>
  <si>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</si>
  <si>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</si>
  <si>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</si>
  <si>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</si>
  <si>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</si>
  <si>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</si>
  <si>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</si>
  <si>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</si>
  <si>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</si>
  <si>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</si>
  <si>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</si>
  <si>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</si>
  <si>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</si>
  <si>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</si>
  <si>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</si>
  <si>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</si>
  <si>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</si>
  <si>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</si>
  <si>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</si>
  <si>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</si>
  <si>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</si>
  <si>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</si>
  <si>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</si>
  <si>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</si>
  <si>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</si>
  <si>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</si>
  <si>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</si>
  <si>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</si>
  <si>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</si>
  <si>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</si>
  <si>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</si>
  <si>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</si>
  <si>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</si>
  <si>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</si>
  <si>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</si>
  <si>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</si>
  <si>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</si>
  <si>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</si>
  <si>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</si>
  <si>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</si>
  <si>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</si>
  <si>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</si>
  <si>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</si>
  <si>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</si>
  <si>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</si>
  <si>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</si>
  <si>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</si>
  <si>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</si>
  <si>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</si>
  <si>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</si>
  <si>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</si>
  <si>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</si>
  <si>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</si>
  <si>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</si>
  <si>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</si>
  <si>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</si>
  <si>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</si>
  <si>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</si>
  <si>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</si>
  <si>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</si>
  <si>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</si>
  <si>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</si>
  <si>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</si>
  <si>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</si>
  <si>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</si>
  <si>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</si>
  <si>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</si>
  <si>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</si>
  <si>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</si>
  <si>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</si>
  <si>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</si>
  <si>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</si>
  <si>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</si>
  <si>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</si>
  <si>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</si>
  <si>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</si>
  <si>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</si>
  <si>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</si>
  <si>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</si>
  <si>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</si>
  <si>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</si>
  <si>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</si>
  <si>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</si>
  <si>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</si>
  <si>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</si>
  <si>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</si>
  <si>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</si>
  <si>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</si>
  <si>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</si>
  <si>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</si>
  <si>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</si>
  <si>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</si>
  <si>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</si>
  <si>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</si>
  <si>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</si>
  <si>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</si>
  <si>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</si>
  <si>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</si>
  <si>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</si>
  <si>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</si>
  <si>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</si>
  <si>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</si>
  <si>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</si>
  <si>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</si>
  <si>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</si>
  <si>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</si>
  <si>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</si>
  <si>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</si>
  <si>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</si>
  <si>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</si>
  <si>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</si>
  <si>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</si>
  <si>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</si>
  <si>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</si>
  <si>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</si>
  <si>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</si>
  <si>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</si>
  <si>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</si>
  <si>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</si>
  <si>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</si>
  <si>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</si>
  <si>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</si>
  <si>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</si>
  <si>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</si>
  <si>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</si>
  <si>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</si>
  <si>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</si>
  <si>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</si>
  <si>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</si>
  <si>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</si>
  <si>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</si>
  <si>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</si>
  <si>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</si>
  <si>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</si>
  <si>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</si>
  <si>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</si>
  <si>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</si>
  <si>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</si>
  <si>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</si>
  <si>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</si>
  <si>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</si>
  <si>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</si>
  <si>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</si>
  <si>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</si>
  <si>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</si>
  <si>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</si>
  <si>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</si>
  <si>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</si>
  <si>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</si>
  <si>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</si>
  <si>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</si>
  <si>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</si>
  <si>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</si>
  <si>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</si>
  <si>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</si>
  <si>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</si>
  <si>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</si>
  <si>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</si>
  <si>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</si>
  <si>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</si>
  <si>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</si>
  <si>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</si>
  <si>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</si>
  <si>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</si>
  <si>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</si>
  <si>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</si>
  <si>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</si>
  <si>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</si>
  <si>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</si>
  <si>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</si>
  <si>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</si>
  <si>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</si>
  <si>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</si>
  <si>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</si>
  <si>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</si>
  <si>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</si>
  <si>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</si>
  <si>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</si>
  <si>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</si>
  <si>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</si>
  <si>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</si>
  <si>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</si>
  <si>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</si>
  <si>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</si>
  <si>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</si>
  <si>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</si>
  <si>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</si>
  <si>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</si>
  <si>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</si>
  <si>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</si>
  <si>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</si>
  <si>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</si>
  <si>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</si>
  <si>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</si>
  <si>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</si>
  <si>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</si>
  <si>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</si>
  <si>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</si>
  <si>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</si>
  <si>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</si>
  <si>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</si>
  <si>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</si>
  <si>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</si>
  <si>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</si>
  <si>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</si>
  <si>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</si>
  <si>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</si>
  <si>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</si>
  <si>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</si>
  <si>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</si>
  <si>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</si>
  <si>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</si>
  <si>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</si>
  <si>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</si>
  <si>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</si>
  <si>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</si>
  <si>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</si>
  <si>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</si>
  <si>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</si>
  <si>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</si>
  <si>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</si>
  <si>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</si>
  <si>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</si>
  <si>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</si>
  <si>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</si>
  <si>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</si>
  <si>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</si>
  <si>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</si>
  <si>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</si>
  <si>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</si>
  <si>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</si>
  <si>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</si>
  <si>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</si>
  <si>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</si>
  <si>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</si>
  <si>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</si>
  <si>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</si>
  <si>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</si>
  <si>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</si>
  <si>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</si>
  <si>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</si>
  <si>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</si>
  <si>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</si>
  <si>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</si>
  <si>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</si>
  <si>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</si>
  <si>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</si>
  <si>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</si>
  <si>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</si>
  <si>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</si>
  <si>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</si>
  <si>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</si>
  <si>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</si>
  <si>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</si>
  <si>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</si>
  <si>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</si>
  <si>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</si>
  <si>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</si>
  <si>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</si>
  <si>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</si>
  <si>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</si>
  <si>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</si>
  <si>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</si>
  <si>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</si>
  <si>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</si>
  <si>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</si>
  <si>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</si>
  <si>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</si>
  <si>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</si>
  <si>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</si>
  <si>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</si>
  <si>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</si>
  <si>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</si>
  <si>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</si>
  <si>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</si>
  <si>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</si>
  <si>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</si>
  <si>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</si>
  <si>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</si>
  <si>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</si>
  <si>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</si>
  <si>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</si>
  <si>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</si>
  <si>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</si>
  <si>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</si>
  <si>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</si>
  <si>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</si>
  <si>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</si>
  <si>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</si>
  <si>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</si>
  <si>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</si>
  <si>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</si>
  <si>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</si>
  <si>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</si>
  <si>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</si>
  <si>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</si>
  <si>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</si>
  <si>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</si>
  <si>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</si>
  <si>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</si>
  <si>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</si>
  <si>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</si>
  <si>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</si>
  <si>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</si>
  <si>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</si>
  <si>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</si>
  <si>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</si>
  <si>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</si>
  <si>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</si>
  <si>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</si>
  <si>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</si>
  <si>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</si>
  <si>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</si>
  <si>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</si>
  <si>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</si>
  <si>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</si>
  <si>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</si>
  <si>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</si>
  <si>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</si>
  <si>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</si>
  <si>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</si>
  <si>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</si>
  <si>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</si>
  <si>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</si>
  <si>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</si>
  <si>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</si>
  <si>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</si>
  <si>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</si>
  <si>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</si>
  <si>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</si>
  <si>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</si>
  <si>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</si>
  <si>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</si>
  <si>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</si>
  <si>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</si>
  <si>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</si>
  <si>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</si>
  <si>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</si>
  <si>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</si>
  <si>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</si>
  <si>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</si>
  <si>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</si>
  <si>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</si>
  <si>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</si>
  <si>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</si>
  <si>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</si>
  <si>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</si>
  <si>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</si>
  <si>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</si>
  <si>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</si>
  <si>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</si>
  <si>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</si>
  <si>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</si>
  <si>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</si>
  <si>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</si>
  <si>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</si>
  <si>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</si>
  <si>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</si>
  <si>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</si>
  <si>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</si>
  <si>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</si>
  <si>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</si>
  <si>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</si>
  <si>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</si>
  <si>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</si>
  <si>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</si>
  <si>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</si>
  <si>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</si>
  <si>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</si>
  <si>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</si>
  <si>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</si>
  <si>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</si>
  <si>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</si>
  <si>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</si>
  <si>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</si>
  <si>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</si>
  <si>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</si>
  <si>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</si>
  <si>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</si>
  <si>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</si>
  <si>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</si>
  <si>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</si>
  <si>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</si>
  <si>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</si>
  <si>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</si>
  <si>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</si>
  <si>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</si>
  <si>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</si>
  <si>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</si>
  <si>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</si>
  <si>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</si>
  <si>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</si>
  <si>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</si>
  <si>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</si>
  <si>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</si>
  <si>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</si>
  <si>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</si>
  <si>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</si>
  <si>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</si>
  <si>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</si>
  <si>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</si>
  <si>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</si>
  <si>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</si>
  <si>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</si>
  <si>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</si>
  <si>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</si>
  <si>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</si>
  <si>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</si>
  <si>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</si>
  <si>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</si>
  <si>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</si>
  <si>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</si>
  <si>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</si>
  <si>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</si>
  <si>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</si>
  <si>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</si>
  <si>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</si>
  <si>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</si>
  <si>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</si>
  <si>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</si>
  <si>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</si>
  <si>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</si>
  <si>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</si>
  <si>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</si>
  <si>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</si>
  <si>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</si>
  <si>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</si>
  <si>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</si>
  <si>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</si>
  <si>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</si>
  <si>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</si>
  <si>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</si>
  <si>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</si>
  <si>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</si>
  <si>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</si>
  <si>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</si>
  <si>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</si>
  <si>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</si>
  <si>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</si>
  <si>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</si>
  <si>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</si>
  <si>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</si>
  <si>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</si>
  <si>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</si>
  <si>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</si>
  <si>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</si>
  <si>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</si>
  <si>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</si>
  <si>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</si>
  <si>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</si>
  <si>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</si>
  <si>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</si>
  <si>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</si>
  <si>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</si>
  <si>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</si>
  <si>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</si>
  <si>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</si>
  <si>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</si>
  <si>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</si>
  <si>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</si>
  <si>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</si>
  <si>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</si>
  <si>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</si>
  <si>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</si>
  <si>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</si>
  <si>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</si>
  <si>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</si>
  <si>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</si>
  <si>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</si>
  <si>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</si>
  <si>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</si>
  <si>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</si>
  <si>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</si>
  <si>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</si>
  <si>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</si>
  <si>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</si>
  <si>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</si>
  <si>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</si>
  <si>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</si>
  <si>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</si>
  <si>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</si>
  <si>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</si>
  <si>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</si>
  <si>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</si>
  <si>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</si>
  <si>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</si>
  <si>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</si>
  <si>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</si>
  <si>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</si>
  <si>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</si>
  <si>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</si>
  <si>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</si>
  <si>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</si>
  <si>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</si>
  <si>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</si>
  <si>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</si>
  <si>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</si>
  <si>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</si>
  <si>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</si>
  <si>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</si>
  <si>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</si>
  <si>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</si>
  <si>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</si>
  <si>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</si>
  <si>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</si>
  <si>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</si>
  <si>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</si>
  <si>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</si>
  <si>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</si>
  <si>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</si>
  <si>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</si>
  <si>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</si>
  <si>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</si>
  <si>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</si>
  <si>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</si>
  <si>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</si>
  <si>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</si>
  <si>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</si>
  <si>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</si>
  <si>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</si>
  <si>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</si>
  <si>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</si>
  <si>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</si>
  <si>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</si>
  <si>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</si>
  <si>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</si>
  <si>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</si>
  <si>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</si>
  <si>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</si>
  <si>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</si>
  <si>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</si>
  <si>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</si>
  <si>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</si>
  <si>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</si>
  <si>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</si>
  <si>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</si>
  <si>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</si>
  <si>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</si>
  <si>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</si>
  <si>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</si>
  <si>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</si>
  <si>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</si>
  <si>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</si>
  <si>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</si>
  <si>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</si>
  <si>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</si>
  <si>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</si>
  <si>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</si>
  <si>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</si>
  <si>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</si>
  <si>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</si>
  <si>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</si>
  <si>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</si>
  <si>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</si>
  <si>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</si>
  <si>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</si>
  <si>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</si>
  <si>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</si>
  <si>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</si>
  <si>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</si>
  <si>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</si>
  <si>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</si>
  <si>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</si>
  <si>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</si>
  <si>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</si>
  <si>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</si>
  <si>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</si>
  <si>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</si>
  <si>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</si>
  <si>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</si>
  <si>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</si>
  <si>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</si>
  <si>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</si>
  <si>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</si>
  <si>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</si>
  <si>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</si>
  <si>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</si>
  <si>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</si>
  <si>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</si>
  <si>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</si>
  <si>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</si>
  <si>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</si>
  <si>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</si>
  <si>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</si>
  <si>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</si>
  <si>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</si>
  <si>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</si>
  <si>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</si>
  <si>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</si>
  <si>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</si>
  <si>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</si>
  <si>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</si>
  <si>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</si>
  <si>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</si>
  <si>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</si>
  <si>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</si>
  <si>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</si>
  <si>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</si>
  <si>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</si>
  <si>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</si>
  <si>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</si>
  <si>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</si>
  <si>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</si>
  <si>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</si>
  <si>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</si>
  <si>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</si>
  <si>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</si>
  <si>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</si>
  <si>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</si>
  <si>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</si>
  <si>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</si>
  <si>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</si>
  <si>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</si>
  <si>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</si>
  <si>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</si>
  <si>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</si>
  <si>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</si>
  <si>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</si>
  <si>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</si>
  <si>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</si>
  <si>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</si>
  <si>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</si>
  <si>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</si>
  <si>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</si>
  <si>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</si>
  <si>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</si>
  <si>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</si>
  <si>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</si>
  <si>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</si>
  <si>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</si>
  <si>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</si>
  <si>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</si>
  <si>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</si>
  <si>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</si>
  <si>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</si>
  <si>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</si>
  <si>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</si>
  <si>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</si>
  <si>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</si>
  <si>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</si>
  <si>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</si>
  <si>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</si>
  <si>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</si>
  <si>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</si>
  <si>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</si>
  <si>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</si>
  <si>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</si>
  <si>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</si>
  <si>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</si>
  <si>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</si>
  <si>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</si>
  <si>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</si>
  <si>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</si>
  <si>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</si>
  <si>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</si>
  <si>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</si>
  <si>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</si>
  <si>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</si>
  <si>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</si>
  <si>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</si>
  <si>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</si>
  <si>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</si>
  <si>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</si>
  <si>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</si>
  <si>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</si>
  <si>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</si>
  <si>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</si>
  <si>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</si>
  <si>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</si>
  <si>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</si>
  <si>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</si>
  <si>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</si>
  <si>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</si>
  <si>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</si>
  <si>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</si>
  <si>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</si>
  <si>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</si>
  <si>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</si>
  <si>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</si>
  <si>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</si>
  <si>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</si>
  <si>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</si>
  <si>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</si>
  <si>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</si>
  <si>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</si>
  <si>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</si>
  <si>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</si>
  <si>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</si>
  <si>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</si>
  <si>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</si>
  <si>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</si>
  <si>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</si>
  <si>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</si>
  <si>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</si>
  <si>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</si>
  <si>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</si>
  <si>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</si>
  <si>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</si>
  <si>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</si>
  <si>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</si>
  <si>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</si>
  <si>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</si>
  <si>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</si>
  <si>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</si>
  <si>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</si>
  <si>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</si>
  <si>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</si>
  <si>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</si>
  <si>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</si>
  <si>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</si>
  <si>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</si>
  <si>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</si>
  <si>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</si>
  <si>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</si>
  <si>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</si>
  <si>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</si>
  <si>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</si>
  <si>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</si>
  <si>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</si>
  <si>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</si>
  <si>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</si>
  <si>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</si>
  <si>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</si>
  <si>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</si>
  <si>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</si>
  <si>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</si>
  <si>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</si>
  <si>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</si>
  <si>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</si>
  <si>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</si>
  <si>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</si>
  <si>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</si>
  <si>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</si>
  <si>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</si>
  <si>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</si>
  <si>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</si>
  <si>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</si>
  <si>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</si>
  <si>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</si>
  <si>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</si>
  <si>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</si>
  <si>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</si>
  <si>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</si>
  <si>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</si>
  <si>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</si>
  <si>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</si>
  <si>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</si>
  <si>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</si>
  <si>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</si>
  <si>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</si>
  <si>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</si>
  <si>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</si>
  <si>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</si>
  <si>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</si>
  <si>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</si>
  <si>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</si>
  <si>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</si>
  <si>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</si>
  <si>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</si>
  <si>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</si>
  <si>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</si>
  <si>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</si>
  <si>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</si>
  <si>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</si>
  <si>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</si>
  <si>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</si>
  <si>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</si>
  <si>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</si>
  <si>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</si>
  <si>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</si>
  <si>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</si>
  <si>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</si>
  <si>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</si>
  <si>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</si>
  <si>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</si>
  <si>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</si>
  <si>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</si>
  <si>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</si>
  <si>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</si>
  <si>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</si>
  <si>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</si>
  <si>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</si>
  <si>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</si>
  <si>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</si>
  <si>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</si>
  <si>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</si>
  <si>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</si>
  <si>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</si>
  <si>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</si>
  <si>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</si>
  <si>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</si>
  <si>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</si>
  <si>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</si>
  <si>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</si>
  <si>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</si>
  <si>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</si>
  <si>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</si>
  <si>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</si>
  <si>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</si>
  <si>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</si>
  <si>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</si>
  <si>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</si>
  <si>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</si>
  <si>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</si>
  <si>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</si>
  <si>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</si>
  <si>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</si>
  <si>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</si>
  <si>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</si>
  <si>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</si>
  <si>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</si>
  <si>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</si>
  <si>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</si>
  <si>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</si>
  <si>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</si>
  <si>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</si>
  <si>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</si>
  <si>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</si>
  <si>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</si>
  <si>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</si>
  <si>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</si>
  <si>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</si>
  <si>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</si>
  <si>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</si>
  <si>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</si>
  <si>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</si>
  <si>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</si>
  <si>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</si>
  <si>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</si>
  <si>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</si>
  <si>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</si>
  <si>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</si>
  <si>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</si>
  <si>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</si>
  <si>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</si>
  <si>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</si>
  <si>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</si>
  <si>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</si>
  <si>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</si>
  <si>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</si>
  <si>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</si>
  <si>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</si>
  <si>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</si>
  <si>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</si>
  <si>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</si>
  <si>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</si>
  <si>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</si>
  <si>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</si>
  <si>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</si>
  <si>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</si>
  <si>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</si>
  <si>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</si>
  <si>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</si>
  <si>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</si>
  <si>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</si>
  <si>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</si>
  <si>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</si>
  <si>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</si>
  <si>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</si>
  <si>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</si>
  <si>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</si>
  <si>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</si>
  <si>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</si>
  <si>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</si>
  <si>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</si>
  <si>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</si>
  <si>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</si>
  <si>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</si>
  <si>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</si>
  <si>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</si>
  <si>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</si>
  <si>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</si>
  <si>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</si>
  <si>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</si>
  <si>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</si>
  <si>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</si>
  <si>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</si>
  <si>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</si>
  <si>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</si>
  <si>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</si>
  <si>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</si>
  <si>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</si>
  <si>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</si>
  <si>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</si>
  <si>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</si>
  <si>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</si>
  <si>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</si>
  <si>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</si>
  <si>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</si>
  <si>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</si>
  <si>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</si>
  <si>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</si>
  <si>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</si>
  <si>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</si>
  <si>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</si>
  <si>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</si>
  <si>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</si>
  <si>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</si>
  <si>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</si>
  <si>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</si>
  <si>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</si>
  <si>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</si>
  <si>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</si>
  <si>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</si>
  <si>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</si>
  <si>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</si>
  <si>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</si>
  <si>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</si>
  <si>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</si>
  <si>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</si>
  <si>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</si>
  <si>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</si>
  <si>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</si>
  <si>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</si>
  <si>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</si>
  <si>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</si>
  <si>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</si>
  <si>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</si>
  <si>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</si>
  <si>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</si>
  <si>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</si>
  <si>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</si>
  <si>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</si>
  <si>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</si>
  <si>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</si>
  <si>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</si>
  <si>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</si>
  <si>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</si>
  <si>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</si>
  <si>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</si>
  <si>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</si>
  <si>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</si>
  <si>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</si>
  <si>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</si>
  <si>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</si>
  <si>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</si>
  <si>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</si>
  <si>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</si>
  <si>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</si>
  <si>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</si>
  <si>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</si>
  <si>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</si>
  <si>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</si>
  <si>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</si>
  <si>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</si>
  <si>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</si>
  <si>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</si>
  <si>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</si>
  <si>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</si>
  <si>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</si>
  <si>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</si>
  <si>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</si>
  <si>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</si>
  <si>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</si>
  <si>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</si>
  <si>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</si>
  <si>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</si>
  <si>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</si>
  <si>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</si>
  <si>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</si>
  <si>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</si>
  <si>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</si>
  <si>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</si>
  <si>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</si>
  <si>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</si>
  <si>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</si>
  <si>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</si>
  <si>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</si>
  <si>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</si>
  <si>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</si>
  <si>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</si>
  <si>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</si>
  <si>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</si>
  <si>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</si>
  <si>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</si>
  <si>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</si>
  <si>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</si>
  <si>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</si>
  <si>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</si>
  <si>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</si>
  <si>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</si>
  <si>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</si>
  <si>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</si>
  <si>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</si>
  <si>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</si>
  <si>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</si>
  <si>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</si>
  <si>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</si>
  <si>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</si>
  <si>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</si>
  <si>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</si>
  <si>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</si>
  <si>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</si>
  <si>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</si>
  <si>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</si>
  <si>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</si>
  <si>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</si>
  <si>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</si>
  <si>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</si>
  <si>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</si>
  <si>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</si>
  <si>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</si>
  <si>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</si>
  <si>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</si>
  <si>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</si>
  <si>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</si>
  <si>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</si>
  <si>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</si>
  <si>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</si>
  <si>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</si>
  <si>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</si>
  <si>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</si>
  <si>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</si>
  <si>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</si>
  <si>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</si>
  <si>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</si>
  <si>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</si>
  <si>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</si>
  <si>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</si>
  <si>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</si>
  <si>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</si>
  <si>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</si>
  <si>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</si>
  <si>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</si>
  <si>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</si>
  <si>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</si>
  <si>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</si>
  <si>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</si>
  <si>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</si>
  <si>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</si>
  <si>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</si>
  <si>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</si>
  <si>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</si>
  <si>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</si>
  <si>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</si>
  <si>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</si>
  <si>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</si>
  <si>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</si>
  <si>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</si>
  <si>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</si>
  <si>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</si>
  <si>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</si>
  <si>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</si>
  <si>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</si>
  <si>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</si>
  <si>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</si>
  <si>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</si>
  <si>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</si>
  <si>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</si>
  <si>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</si>
  <si>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</si>
  <si>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</si>
  <si>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</si>
  <si>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</si>
  <si>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</si>
  <si>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</si>
  <si>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</si>
  <si>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</si>
  <si>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</si>
  <si>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</si>
  <si>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</si>
  <si>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</si>
  <si>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</si>
  <si>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</si>
  <si>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</si>
  <si>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</si>
  <si>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</si>
  <si>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</si>
  <si>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</si>
  <si>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</si>
  <si>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</si>
  <si>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</si>
  <si>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</si>
  <si>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</si>
  <si>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</si>
  <si>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</si>
  <si>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</si>
  <si>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</si>
  <si>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</si>
  <si>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</si>
  <si>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</si>
  <si>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</si>
  <si>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</si>
  <si>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</si>
  <si>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</si>
  <si>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</si>
  <si>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</si>
  <si>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</si>
  <si>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</si>
  <si>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</si>
  <si>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</si>
  <si>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</si>
  <si>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</si>
  <si>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</si>
  <si>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</si>
  <si>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</si>
  <si>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</si>
  <si>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</si>
  <si>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</si>
  <si>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</si>
  <si>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</si>
  <si>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</si>
  <si>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</si>
  <si>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</si>
  <si>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</si>
  <si>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</si>
  <si>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</si>
  <si>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</si>
  <si>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</si>
  <si>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</si>
  <si>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</si>
  <si>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</si>
  <si>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</si>
  <si>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</si>
  <si>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</si>
  <si>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</si>
  <si>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</si>
  <si>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</si>
  <si>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</si>
  <si>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</si>
  <si>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</si>
  <si>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</si>
  <si>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</si>
  <si>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</si>
  <si>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</si>
  <si>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</si>
  <si>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</si>
  <si>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</si>
  <si>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</si>
  <si>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</si>
  <si>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</si>
  <si>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</si>
  <si>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</si>
  <si>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</si>
  <si>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</si>
  <si>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</si>
  <si>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</si>
  <si>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</si>
  <si>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</si>
  <si>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</si>
  <si>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</si>
  <si>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</si>
  <si>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</si>
  <si>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</si>
  <si>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</si>
  <si>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</si>
  <si>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</si>
  <si>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</si>
  <si>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</si>
  <si>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</si>
  <si>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</si>
  <si>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</si>
  <si>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</si>
  <si>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</si>
  <si>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</si>
  <si>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</si>
  <si>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</si>
  <si>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</si>
  <si>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</si>
  <si>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</si>
  <si>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</si>
  <si>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</si>
  <si>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</si>
  <si>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</si>
  <si>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</si>
  <si>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</si>
  <si>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</si>
  <si>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</si>
  <si>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</si>
  <si>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</si>
  <si>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</si>
  <si>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</si>
  <si>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</si>
  <si>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</si>
  <si>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</si>
  <si>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</si>
  <si>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</si>
  <si>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</si>
  <si>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</si>
  <si>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</si>
  <si>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</si>
  <si>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</si>
  <si>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</si>
  <si>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</si>
  <si>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</si>
  <si>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</si>
  <si>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</si>
  <si>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</si>
  <si>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</si>
  <si>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</si>
  <si>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</si>
  <si>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</si>
  <si>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</si>
  <si>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</si>
  <si>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</si>
  <si>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</si>
  <si>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</si>
  <si>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</si>
  <si>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</si>
  <si>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</si>
  <si>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</si>
  <si>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</si>
  <si>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</si>
  <si>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</si>
  <si>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</si>
  <si>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</si>
  <si>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</si>
  <si>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</si>
  <si>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</si>
  <si>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</si>
  <si>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</si>
  <si>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</si>
  <si>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</si>
  <si>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</si>
  <si>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</si>
  <si>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</si>
  <si>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</si>
  <si>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</si>
  <si>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</si>
  <si>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</si>
  <si>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</si>
  <si>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</si>
  <si>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</si>
  <si>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</si>
  <si>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</si>
  <si>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</si>
  <si>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</si>
  <si>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</si>
  <si>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</si>
  <si>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</si>
  <si>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</si>
  <si>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</si>
  <si>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</si>
  <si>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</si>
  <si>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</si>
  <si>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</si>
  <si>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</si>
  <si>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</si>
  <si>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</si>
  <si>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</si>
  <si>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</si>
  <si>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</si>
  <si>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</si>
  <si>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</si>
  <si>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</si>
  <si>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</si>
  <si>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</si>
  <si>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</si>
  <si>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</si>
  <si>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</si>
  <si>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</si>
  <si>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</si>
  <si>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</si>
  <si>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</si>
  <si>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</si>
  <si>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</si>
  <si>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</si>
  <si>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</si>
  <si>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</si>
  <si>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</si>
  <si>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</si>
  <si>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</si>
  <si>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</si>
  <si>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</si>
  <si>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</si>
  <si>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</si>
  <si>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</si>
  <si>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</si>
  <si>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</si>
  <si>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</si>
  <si>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</si>
  <si>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</si>
  <si>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</si>
  <si>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</si>
  <si>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</si>
  <si>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</si>
  <si>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</si>
  <si>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</si>
  <si>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</si>
  <si>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</si>
  <si>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</si>
  <si>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</si>
  <si>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</si>
  <si>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</si>
  <si>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</si>
  <si>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</si>
  <si>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</si>
  <si>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</si>
  <si>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</si>
  <si>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</si>
  <si>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</si>
  <si>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</si>
  <si>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</si>
  <si>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</si>
  <si>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</si>
  <si>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</si>
  <si>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</si>
  <si>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</si>
  <si>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</si>
  <si>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</si>
  <si>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</si>
  <si>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</si>
  <si>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</si>
  <si>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</si>
  <si>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</si>
  <si>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</si>
  <si>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</si>
  <si>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</si>
  <si>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</si>
  <si>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</si>
  <si>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</si>
  <si>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</si>
  <si>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</si>
  <si>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</si>
  <si>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</si>
  <si>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</si>
  <si>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</si>
  <si>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</si>
  <si>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</si>
  <si>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</si>
  <si>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</si>
  <si>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</si>
  <si>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</si>
  <si>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</si>
  <si>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</si>
  <si>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</si>
  <si>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</si>
  <si>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</si>
  <si>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</si>
  <si>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</si>
  <si>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</si>
  <si>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</si>
  <si>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</si>
  <si>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</si>
  <si>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</si>
  <si>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</si>
  <si>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</si>
  <si>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</si>
  <si>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</si>
  <si>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</si>
  <si>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</si>
  <si>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</si>
  <si>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</si>
  <si>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</si>
  <si>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</si>
  <si>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</si>
  <si>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</si>
  <si>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</si>
  <si>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</si>
  <si>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</si>
  <si>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</si>
  <si>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</si>
  <si>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</si>
  <si>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</si>
  <si>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</si>
  <si>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</si>
  <si>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</si>
  <si>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</si>
  <si>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</si>
  <si>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</si>
  <si>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</si>
  <si>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</si>
  <si>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</si>
  <si>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</si>
  <si>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</si>
  <si>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</si>
  <si>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</si>
  <si>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</si>
  <si>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</si>
  <si>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</si>
  <si>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</si>
  <si>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</si>
  <si>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</si>
  <si>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</si>
  <si>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</si>
  <si>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</si>
  <si>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</si>
  <si>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</si>
  <si>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</si>
  <si>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</si>
  <si>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</si>
  <si>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</si>
  <si>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</si>
  <si>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</si>
  <si>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</si>
  <si>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</si>
  <si>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</si>
  <si>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</si>
  <si>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</si>
  <si>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</si>
  <si>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</si>
  <si>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</si>
  <si>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</si>
  <si>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</si>
  <si>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</si>
  <si>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</si>
  <si>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</si>
  <si>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</si>
  <si>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</si>
  <si>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</si>
  <si>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</si>
  <si>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</si>
  <si>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</si>
  <si>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</si>
  <si>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</si>
  <si>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</si>
  <si>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</si>
  <si>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</si>
  <si>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</si>
  <si>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</si>
  <si>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</si>
  <si>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</si>
  <si>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</si>
  <si>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</si>
  <si>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</si>
  <si>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</si>
  <si>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</si>
  <si>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</si>
  <si>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</si>
  <si>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</si>
  <si>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</si>
  <si>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</si>
  <si>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</si>
  <si>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</si>
  <si>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</si>
  <si>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</si>
  <si>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</si>
  <si>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</si>
  <si>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</si>
  <si>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</si>
  <si>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</si>
  <si>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</si>
  <si>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</si>
  <si>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</si>
  <si>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</si>
  <si>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</si>
  <si>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</si>
  <si>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</si>
  <si>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</si>
  <si>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</si>
  <si>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</si>
  <si>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</si>
  <si>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</si>
  <si>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</si>
  <si>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</si>
  <si>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</si>
  <si>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</si>
  <si>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</si>
  <si>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</si>
  <si>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</si>
  <si>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</si>
  <si>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</si>
  <si>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</si>
  <si>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</si>
  <si>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</si>
  <si>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</si>
  <si>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</si>
  <si>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</si>
  <si>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</si>
  <si>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</si>
  <si>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</si>
  <si>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</si>
  <si>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</si>
  <si>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</si>
  <si>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</si>
  <si>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</si>
  <si>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</si>
  <si>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</si>
  <si>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</si>
  <si>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</si>
  <si>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</si>
  <si>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</si>
  <si>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</si>
  <si>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</si>
  <si>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</si>
  <si>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</si>
  <si>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</si>
  <si>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</si>
  <si>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</si>
  <si>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</si>
  <si>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</si>
  <si>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</si>
  <si>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</si>
  <si>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</si>
  <si>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</si>
  <si>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</si>
  <si>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</si>
  <si>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</si>
  <si>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</si>
  <si>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</si>
  <si>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</si>
  <si>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</si>
  <si>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</si>
  <si>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</si>
  <si>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</si>
  <si>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</si>
  <si>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</si>
  <si>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</si>
  <si>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</si>
  <si>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</si>
  <si>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</si>
  <si>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</si>
  <si>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</si>
  <si>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</si>
  <si>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</si>
  <si>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</si>
  <si>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</si>
  <si>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</si>
  <si>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</si>
  <si>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</si>
  <si>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</si>
  <si>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</si>
  <si>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</si>
  <si>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</si>
  <si>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</si>
  <si>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</si>
  <si>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</si>
  <si>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</si>
  <si>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</si>
  <si>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</si>
  <si>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</si>
  <si>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</si>
  <si>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</si>
  <si>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</si>
  <si>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</si>
  <si>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</si>
  <si>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</si>
  <si>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</si>
  <si>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</si>
  <si>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</si>
  <si>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</si>
  <si>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</si>
  <si>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</si>
  <si>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</si>
  <si>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</si>
  <si>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</si>
  <si>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</si>
  <si>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</si>
  <si>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</si>
  <si>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</si>
  <si>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</si>
  <si>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</si>
  <si>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</si>
  <si>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</si>
  <si>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</si>
  <si>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</si>
  <si>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</si>
  <si>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</si>
  <si>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</si>
  <si>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</si>
  <si>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</si>
  <si>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</si>
  <si>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</si>
  <si>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</si>
  <si>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</si>
  <si>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</si>
  <si>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</si>
  <si>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</si>
  <si>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</si>
  <si>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</si>
  <si>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</si>
  <si>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</si>
  <si>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</si>
  <si>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</si>
  <si>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</si>
  <si>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</si>
  <si>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</si>
  <si>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</si>
  <si>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</si>
  <si>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</si>
  <si>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</si>
  <si>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</si>
  <si>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</si>
  <si>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</si>
  <si>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</si>
  <si>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</si>
  <si>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</si>
  <si>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</si>
  <si>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</si>
  <si>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</si>
  <si>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</si>
  <si>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</si>
  <si>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</si>
  <si>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</si>
  <si>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</si>
  <si>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</si>
  <si>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</si>
  <si>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</si>
  <si>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</si>
  <si>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</si>
  <si>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</si>
  <si>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</si>
  <si>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</si>
  <si>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</si>
  <si>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</si>
  <si>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</si>
  <si>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</si>
  <si>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</si>
  <si>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</si>
  <si>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</si>
  <si>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</si>
  <si>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</si>
  <si>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</si>
  <si>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</si>
  <si>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</si>
  <si>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</si>
  <si>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</si>
  <si>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</si>
  <si>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</si>
  <si>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</si>
  <si>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</si>
  <si>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</si>
  <si>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</si>
  <si>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</si>
  <si>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</si>
  <si>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	
PCM-20251116-00001458</t>
  </si>
  <si>
    <t>riy2075</t>
  </si>
  <si>
    <t>40 MIN</t>
  </si>
  <si>
    <t xml:space="preserve"> PCM-20250215-00000830 </t>
  </si>
  <si>
    <t>LTE site still down and  site located in aramco area access issue need special permission</t>
  </si>
  <si>
    <t>NO PCM</t>
  </si>
  <si>
    <t>At site TS</t>
  </si>
  <si>
    <t>mlji0094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</si>
  <si>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</si>
  <si>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</si>
  <si>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</si>
  <si>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</si>
  <si>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</si>
  <si>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</si>
  <si>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</si>
  <si>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</si>
  <si>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</si>
  <si>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</si>
  <si>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UKZ1M7188</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</si>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</sst>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4" fillId="0" borderId="0" xfId="0" applyFont="1"/>
    <xf numFmtId="0" fontId="21" fillId="9" borderId="9"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314.69349629629869</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0.55876250000437722</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3.8276388891972601E-2</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45977.641922222225</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45977.641922222225</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45977.641922222225</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45977.641922222225</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45977.641922222225</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45977.641922222225</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45977.641922222225</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45977.641922222225</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45977.641922222225</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45977.641922222225</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45977.641922222225</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45977.641922222225</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45977.641922222225</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45977.641922222225</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45977.641922222225</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45977.641922222225</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45977.641922222225</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45977.641922222225</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45977.641922222225</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45977.641922222225</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45977.641922222225</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45977.641922222225</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45977.641922222225</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45977.641922222225</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45977.641922222225</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45977.641922222225</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45977.641922222225</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45977.641922222225</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45977.641922222225</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45977.641922222225</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45977.641922222225</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45977.641922222225</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45977.641922222225</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45977.641922222225</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45977.641922222225</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45977.641922222225</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45977.641922222225</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45977.641922222225</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45977.641922222225</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45977.641922222225</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45977.641922222225</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45977.641922222225</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45977.641922222225</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45977.641922222225</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45977.641922222225</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45977.641922222225</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45977.641922222225</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45977.641922222225</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45977.641922222225</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45977.641922222225</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45977.641922222225</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45977.641922222225</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45977.641922222225</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45977.641922222225</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45977.641922222225</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45977.641922222225</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45977.641922222225</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45977.641922222225</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45977.641922222225</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45977.641922222225</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45977.641922222225</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45977.641922222225</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45977.641922222225</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45977.641922222225</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45977.641922222225</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45977.641922222225</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45977.641922222225</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45977.641922222225</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45977.641922222225</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45977.641922222225</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45977.641922222225</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45977.641922222225</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45977.641922222225</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45977.641922222225</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45977.641922222225</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EE84DAE8-59D1-425C-82D2-3E1A707FDCC2}"/>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pane ySplit="7" topLeftCell="A8" activePane="bottomLeft" state="frozen"/>
      <selection pane="bottomLeft"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152.64208425926336</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1.2055796296335757</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0.62299861111387145</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1</v>
      </c>
      <c r="D6" s="18" t="s">
        <v>11376</v>
      </c>
      <c r="E6" s="103" t="s">
        <v>39021</v>
      </c>
      <c r="F6" s="144">
        <v>45977.44908564815</v>
      </c>
      <c r="G6" s="105">
        <f ca="1">IFERROR(NOW()-F6,"-")</f>
        <v>0.19283657407504506</v>
      </c>
      <c r="H6" s="144"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8" t="s">
        <v>39117</v>
      </c>
      <c r="B7" s="18" t="str">
        <f>IFERROR(VLOOKUP(D7,DB!A:K,11,0),"")</f>
        <v>R2</v>
      </c>
      <c r="C7" s="18">
        <v>2</v>
      </c>
      <c r="D7" s="18" t="s">
        <v>25261</v>
      </c>
      <c r="E7" s="103" t="s">
        <v>39024</v>
      </c>
      <c r="F7" s="104">
        <v>45977.467372685183</v>
      </c>
      <c r="G7" s="105">
        <f ca="1">IFERROR(NOW()-F7,"-")</f>
        <v>0.17454953704145737</v>
      </c>
      <c r="H7" s="144" t="s">
        <v>39118</v>
      </c>
      <c r="I7" s="18" t="str">
        <f>IFERROR(VLOOKUP(D7,DB!A:F,6,0),"")</f>
        <v>SCECO</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8" t="s">
        <v>39120</v>
      </c>
      <c r="B8" s="18" t="str">
        <f>IFERROR(VLOOKUP(D8,DB!A:K,11,0),"")</f>
        <v>R2</v>
      </c>
      <c r="C8" s="18">
        <v>1</v>
      </c>
      <c r="D8" s="18" t="s">
        <v>39121</v>
      </c>
      <c r="E8" s="103" t="s">
        <v>39021</v>
      </c>
      <c r="F8" s="104">
        <v>45977.621712962966</v>
      </c>
      <c r="G8" s="105">
        <f ca="1">IFERROR(NOW()-F8,"-")</f>
        <v>2.0209259258990642E-2</v>
      </c>
      <c r="H8" s="104">
        <v>45977.615856481483</v>
      </c>
      <c r="I8" s="18" t="str">
        <f>IFERROR(VLOOKUP(D8,DB!A:F,6,0),"")</f>
        <v>SCECO-Rental-Genset</v>
      </c>
      <c r="J8" s="18" t="str">
        <f>IFERROR(VLOOKUP(D8,DB!A:G,7,0),"")</f>
        <v>In progress</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45977.641922222225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45977.641922222225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45977.641922222225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45977.641922222225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45977.641922222225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52"/>
      <c r="B14" s="61" t="str">
        <f>IFERROR(VLOOKUP(D14,DB!A:K,11,0),"")</f>
        <v/>
      </c>
      <c r="C14" s="61"/>
      <c r="D14" s="61"/>
      <c r="E14" s="85"/>
      <c r="F14" s="74"/>
      <c r="G14" s="75">
        <f ca="1">IFERROR(NOW()-F14,"-")</f>
        <v>45977.641922222225</v>
      </c>
      <c r="H14" s="74"/>
      <c r="I14" s="61" t="str">
        <f>IFERROR(VLOOKUP(D14,DB!A:F,6,0),"")</f>
        <v/>
      </c>
      <c r="J14" s="61" t="str">
        <f>IFERROR(VLOOKUP(D14,DB!A:G,7,0),"")</f>
        <v/>
      </c>
      <c r="K14" s="86"/>
      <c r="L14" s="61" t="str">
        <f>IFERROR(VLOOKUP(D14,DB!A:I,9,0),"")</f>
        <v/>
      </c>
      <c r="M14" s="120"/>
      <c r="N14" s="120"/>
      <c r="O14" s="120"/>
      <c r="P14" s="120"/>
      <c r="Q14" s="120"/>
      <c r="R14" s="120"/>
      <c r="S14" s="120"/>
      <c r="T14" s="120"/>
      <c r="U14" s="120"/>
      <c r="V14" s="120"/>
      <c r="W14" s="120"/>
      <c r="X14" s="120"/>
      <c r="Y14" s="120"/>
      <c r="Z14" s="120"/>
      <c r="AA14" s="120"/>
      <c r="AB14" s="120"/>
      <c r="AC14" s="120"/>
      <c r="AD14" s="120"/>
      <c r="AE14" s="120"/>
      <c r="AF14" s="120"/>
      <c r="AG14" s="120"/>
      <c r="AH14" s="120"/>
      <c r="AI14" s="120"/>
      <c r="AJ14" s="120"/>
      <c r="AK14" s="120"/>
      <c r="AL14" s="120"/>
      <c r="AM14" s="120"/>
      <c r="AN14" s="120"/>
      <c r="AO14" s="120"/>
      <c r="AP14" s="120"/>
      <c r="AQ14" s="120"/>
      <c r="AR14" s="120"/>
      <c r="AS14" s="120"/>
      <c r="AT14" s="120"/>
      <c r="AU14" s="120"/>
      <c r="AV14" s="120"/>
      <c r="AW14" s="120"/>
      <c r="AX14" s="120"/>
      <c r="AY14" s="120"/>
      <c r="AZ14" s="120"/>
      <c r="BA14" s="120"/>
      <c r="BB14" s="120"/>
      <c r="BC14" s="120"/>
      <c r="BD14" s="120"/>
      <c r="BE14" s="120"/>
      <c r="BF14" s="120"/>
      <c r="BG14" s="120"/>
      <c r="BH14" s="120"/>
      <c r="BI14" s="120"/>
      <c r="BJ14" s="120"/>
      <c r="BK14" s="120"/>
      <c r="BL14" s="120"/>
      <c r="BM14" s="120"/>
      <c r="BN14" s="120"/>
      <c r="BO14" s="120"/>
      <c r="BP14" s="120"/>
      <c r="BQ14" s="120"/>
      <c r="BR14" s="120"/>
      <c r="BS14" s="120"/>
      <c r="BT14" s="120"/>
      <c r="BU14" s="120"/>
      <c r="BV14" s="120"/>
      <c r="BW14" s="120"/>
      <c r="BX14" s="120"/>
      <c r="BY14" s="120"/>
      <c r="BZ14" s="120"/>
      <c r="CA14" s="120"/>
      <c r="CB14" s="120"/>
      <c r="CC14" s="120"/>
      <c r="CD14" s="120"/>
      <c r="CE14" s="120"/>
      <c r="CF14" s="120"/>
      <c r="CG14" s="120"/>
      <c r="CH14" s="120"/>
      <c r="CI14" s="120"/>
      <c r="CJ14" s="121"/>
    </row>
    <row r="15" spans="1:88" ht="31.5" customHeight="1">
      <c r="A15" s="102"/>
      <c r="B15" s="18" t="str">
        <f>IFERROR(VLOOKUP(D15,DB!A:K,11,0),"")</f>
        <v/>
      </c>
      <c r="C15" s="18"/>
      <c r="D15" s="18"/>
      <c r="E15" s="103"/>
      <c r="F15" s="104"/>
      <c r="G15" s="105">
        <f ca="1">IFERROR(NOW()-F15,"-")</f>
        <v>45977.641922222225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45977.641922222225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45977.641922222225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45977.641922222225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45977.641922222225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45977.641922222225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45977.641922222225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45977.641922222225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45977.641922222225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45977.641922222225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45977.641922222225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45977.641922222225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45977.641922222225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45977.641922222225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45977.641922222225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45977.641922222225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45977.641922222225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45977.641922222225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45977.641922222225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45977.641922222225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45977.641922222225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45977.641922222225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45977.641922222225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45977.641922222225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45977.641922222225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45977.641922222225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45977.641922222225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45977.641922222225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45977.641922222225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45977.641922222225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45977.641922222225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45977.641922222225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45977.641922222225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45977.641922222225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45977.641922222225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45977.641922222225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45977.641922222225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45977.641922222225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45977.641922222225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45977.641922222225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45977.641922222225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45977.641922222225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45977.641922222225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45977.641922222225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45977.641922222225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45977.641922222225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45977.641922222225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45977.641922222225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45977.641922222225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45977.641922222225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45977.641922222225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45977.641922222225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45977.641922222225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45977.641922222225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45977.641922222225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45977.641922222225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45977.641922222225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45977.641922222225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45977.641922222225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45977.641922222225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45977.641922222225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45977.641922222225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45977.641922222225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45977.641922222225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45977.641922222225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45977.641922222225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45977.641922222225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45977.641922222225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45977.641922222225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45977.641922222225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45977.641922222225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45977.641922222225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45977.641922222225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45977.641922222225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45977.641922222225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45977.641922222225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45977.641922222225</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45977.641922222225</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45977.641922222225</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45977.641922222225</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45977.641922222225</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45977.641922222225</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45977.641922222225</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45977.641922222225</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45977.641922222225</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45977.641922222225</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45977.641922222225</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45977.641922222225</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45977.641922222225</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45977.641922222225</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45977.641922222225</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45977.641922222225</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45977.641922222225</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45977.641922222225</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45977.641922222225</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45977.641922222225</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45977.641922222225</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45977.641922222225</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45977.641922222225</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45977.641922222225</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45977.641922222225</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45977.641922222225</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45977.641922222225</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45977.641922222225</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45977.641922222225</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45977.641922222225</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45977.641922222225</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45977.641922222225</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45977.641922222225</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45977.641922222225</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45977.641922222225</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45977.641922222225</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45977.641922222225</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45977.641922222225</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45977.641922222225</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45977.641922222225</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45977.641922222225</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45977.641922222225</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45977.641922222225</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45977.641922222225</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45977.641922222225</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45977.641922222225</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45977.641922222225</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45977.641922222225</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45977.641922222225</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45977.641922222225</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45977.641922222225</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45977.641922222225</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45977.641922222225</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45977.641922222225</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45977.641922222225</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45977.641922222225</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45977.641922222225</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45977.641922222225</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45977.641922222225</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45977.641922222225</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45977.641922222225</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45977.641922222225</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45977.641922222225</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45977.641922222225</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45977.641922222225</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45977.641922222225</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45977.641922222225</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45977.641922222225</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45977.641922222225</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45977.641922222225</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45977.641922222225</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45977.641922222225</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45977.641922222225</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45977.641922222225</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45977.641922222225</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45977.641922222225</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45977.641922222225</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45977.641922222225</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45977.641922222225</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45977.641922222225</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45977.641922222225</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45977.641922222225</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45977.641922222225</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45977.641922222225</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45977.641922222225</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45977.641922222225</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45977.641922222225</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45977.641922222225</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45977.641922222225</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45977.641922222225</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45977.641922222225</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45977.641922222225</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45977.641922222225</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45977.641922222225</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45977.641922222225</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45977.641922222225</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45977.641922222225</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45977.641922222225</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45977.641922222225</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45977.641922222225</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45977.641922222225</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45977.641922222225</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45977.641922222225</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45977.641922222225</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45977.641922222225</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45977.641922222225</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45977.641922222225</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45977.641922222225</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45977.641922222225</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45977.641922222225</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45977.641922222225</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45977.641922222225</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45977.641922222225</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45977.641922222225</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45977.641922222225</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45977.641922222225</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45977.641922222225</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45977.641922222225</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45977.641922222225</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45977.641922222225</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45977.641922222225</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45977.641922222225</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45977.641922222225</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45977.641922222225</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45977.641922222225</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45977.641922222225</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45977.641922222225</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45977.641922222225</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45977.641922222225</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45977.641922222225</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45977.641922222225</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8" t="str">
        <f>IFERROR(VLOOKUP(D222,DB!A:K,11,0),"")</f>
        <v/>
      </c>
      <c r="C222" s="18"/>
      <c r="D222" s="18"/>
      <c r="E222" s="103"/>
      <c r="F222" s="104"/>
      <c r="G222" s="105">
        <f ca="1">IFERROR(NOW()-F222,"-")</f>
        <v>45977.641922222225</v>
      </c>
      <c r="H222" s="10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8" t="str">
        <f>IFERROR(VLOOKUP(D223,DB!A:K,11,0),"")</f>
        <v/>
      </c>
      <c r="C223" s="18"/>
      <c r="D223" s="18"/>
      <c r="E223" s="103"/>
      <c r="F223" s="104"/>
      <c r="G223" s="105">
        <f ca="1">IFERROR(NOW()-F223,"-")</f>
        <v>45977.641922222225</v>
      </c>
      <c r="H223" s="10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8" t="str">
        <f>IFERROR(VLOOKUP(D224,DB!A:K,11,0),"")</f>
        <v/>
      </c>
      <c r="C224" s="18"/>
      <c r="D224" s="18"/>
      <c r="E224" s="103"/>
      <c r="F224" s="104"/>
      <c r="G224" s="105">
        <f ca="1">IFERROR(NOW()-F224,"-")</f>
        <v>45977.641922222225</v>
      </c>
      <c r="H224" s="10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row r="225" spans="1:88" ht="31.5" customHeight="1">
      <c r="A225" s="102"/>
      <c r="B225" s="18" t="str">
        <f>IFERROR(VLOOKUP(D225,DB!A:K,11,0),"")</f>
        <v/>
      </c>
      <c r="C225" s="18"/>
      <c r="D225" s="18"/>
      <c r="E225" s="103"/>
      <c r="F225" s="104"/>
      <c r="G225" s="105">
        <f ca="1">IFERROR(NOW()-F225,"-")</f>
        <v>45977.641922222225</v>
      </c>
      <c r="H225" s="10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0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45977.641922222225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45977.641922222225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45977.641922222225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45977.641922222225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45977.641922222225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45977.641922222225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45977.641922222225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45977.641922222225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45977.641922222225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45977.641922222225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45977.641922222225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45977.641922222225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45977.641922222225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45977.641922222225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45977.641922222225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45977.641922222225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45977.641922222225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45977.641922222225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45977.641922222225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45977.641922222225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45977.641922222225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45977.641922222225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45977.641922222225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45977.641922222225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45977.641922222225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45977.641922222225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45977.641922222225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45977.641922222225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45977.641922222225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45977.641922222225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45977.641922222225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45977.641922222225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45977.641922222225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45977.641922222225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45977.641922222225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45977.641922222225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45977.641922222225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45977.641922222225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45977.641922222225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45977.641922222225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45977.641922222225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45977.641922222225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45977.641922222225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45977.641922222225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45977.641922222225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45977.641922222225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45977.641922222225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45977.641922222225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45977.641922222225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45977.641922222225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45977.641922222225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45977.641922222225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45977.641922222225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45977.641922222225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45977.641922222225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45977.641922222225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45977.641922222225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45977.641922222225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45977.641922222225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45977.641922222225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45977.641922222225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45977.641922222225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45977.641922222225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45977.641922222225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45977.641922222225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45977.641922222225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45977.641922222225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45977.641922222225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45977.641922222225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45977.641922222225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45977.641922222225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45977.641922222225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45977.641922222225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45977.641922222225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45977.641922222225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45977.641922222225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45977.641922222225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45977.641922222225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45977.641922222225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45977.641922222225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45977.641922222225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45977.641922222225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45977.641922222225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45977.641922222225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45977.641922222225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45977.641922222225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45977.641922222225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45977.641922222225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45977.641922222225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45977.641922222225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45977.641922222225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45977.641922222225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45977.641922222225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45977.641922222225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45977.641922222225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45977.641922222225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45977.641922222225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45977.641922222225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45977.641922222225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45977.641922222225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45977.641922222225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45977.641922222225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45977.641922222225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45977.641922222225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45977.641922222225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45977.641922222225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45977.641922222225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45977.641922222225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45977.641922222225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45977.641922222225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45977.641922222225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45977.641922222225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45977.641922222225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45977.641922222225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45977.641922222225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45977.641922222225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45977.641922222225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45977.641922222225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45977.641922222225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45977.641922222225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45977.641922222225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45977.641922222225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45977.641922222225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45977.641922222225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45977.641922222225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45977.641922222225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45977.641922222225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45977.641922222225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45977.641922222225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45977.641922222225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45977.641922222225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45977.641922222225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45977.641922222225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45977.641922222225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45977.641922222225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45977.641922222225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45977.641922222225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45977.641922222225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45977.641922222225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45977.641922222225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45977.641922222225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45977.641922222225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45977.641922222225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45977.641922222225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45977.641922222225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45977.641922222225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45977.641922222225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45977.641922222225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45977.641922222225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45977.641922222225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45977.641922222225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45977.641922222225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45977.641922222225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45977.641922222225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45977.641922222225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45977.641922222225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45977.641922222225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45977.641922222225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45977.641922222225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45977.641922222225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45977.641922222225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45977.641922222225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45977.641922222225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45977.641922222225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45977.641922222225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45977.641922222225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45977.641922222225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45977.641922222225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45977.641922222225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45977.641922222225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45977.641922222225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45977.641922222225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45977.641922222225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45977.641922222225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45977.641922222225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45977.641922222225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45977.641922222225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45977.641922222225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45977.641922222225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45977.641922222225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45977.641922222225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45977.641922222225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45977.641922222225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45977.641922222225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45977.641922222225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45977.641922222225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45977.641922222225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45977.641922222225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45977.641922222225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45977.641922222225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45977.641922222225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45977.641922222225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45977.641922222225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45977.641922222225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45977.641922222225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45977.641922222225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45977.641922222225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45977.641922222225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45977.641922222225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45977.641922222225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45977.641922222225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45977.641922222225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45977.641922222225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45977.641922222225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45977.641922222225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45977.641922222225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45977.641922222225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45977.641922222225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45977.641922222225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45977.641922222225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45977.641922222225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45977.641922222225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45977.641922222225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45977.641922222225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45977.641922222225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45977.641922222225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45977.641922222225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45977.641922222225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45977.641922222225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45977.641922222225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45977.641922222225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45977.641922222225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45977.641922222225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45977.641922222225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45977.641922222225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45977.641922222225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45977.641922222225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45977.641922222225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45977.641922222225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45977.641922222225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45977.641922222225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45977.641922222225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45977.641922222225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45977.641922222225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45977.641922222225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45977.641922222225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45977.641922222225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45977.641922222225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45977.641922222225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45977.641922222225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45977.641922222225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45977.641922222225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45977.641922222225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45977.641922222225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45977.641922222225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45977.641922222225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45977.641922222225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45977.641922222225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45977.641922222225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45977.641922222225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45977.641922222225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45977.641922222225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45977.641922222225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45977.641922222225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45977.641922222225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45977.641922222225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45977.641922222225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45977.641922222225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45977.641922222225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45977.641922222225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45977.641922222225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45977.641922222225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45977.641922222225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45977.641922222225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45977.641922222225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45977.641922222225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45977.641922222225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45977.641922222225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45977.641922222225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45977.641922222225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45977.641922222225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45977.641922222225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45977.641922222225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45977.641922222225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45977.641922222225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45977.641922222225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45977.641922222225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45977.641922222225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45977.641922222225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45977.641922222225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45977.641922222225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45977.641922222225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45977.641922222225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45977.641922222225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45977.641922222225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45977.641922222225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45977.641922222225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45977.641922222225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45977.641922222225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45977.641922222225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45977.641922222225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45977.641922222225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45977.641922222225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45977.641922222225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45977.641922222225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45977.641922222225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45977.641922222225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45977.641922222225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45977.641922222225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45977.641922222225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45977.641922222225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45977.641922222225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45977.641922222225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45977.641922222225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45977.641922222225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45977.641922222225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45977.641922222225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45977.641922222225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45977.641922222225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45977.641922222225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45977.641922222225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45977.641922222225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45977.641922222225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45977.641922222225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45977.641922222225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45977.641922222225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45977.641922222225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45977.641922222225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45977.641922222225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45977.641922222225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45977.641922222225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45977.641922222225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45977.641922222225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45977.641922222225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45977.641922222225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45977.641922222225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45977.641922222225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45977.641922222225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45977.641922222225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45977.641922222225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45977.641922222225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45977.641922222225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45977.641922222225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45977.641922222225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45977.641922222225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45977.641922222225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45977.641922222225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45977.641922222225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45977.641922222225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45977.641922222225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45977.641922222225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45977.641922222225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45977.641922222225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45977.641922222225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45977.641922222225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45977.641922222225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45977.641922222225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45977.641922222225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45977.641922222225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45977.641922222225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45977.641922222225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45977.641922222225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45977.641922222225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45977.641922222225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45977.641922222225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45977.641922222225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45977.641922222225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45977.641922222225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45977.641922222225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45977.641922222225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45977.641922222225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45977.641922222225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45977.641922222225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45977.641922222225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45977.641922222225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45977.641922222225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45977.641922222225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45977.641922222225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45977.641922222225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45977.641922222225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45977.641922222225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45977.641922222225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45977.641922222225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45977.641922222225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45977.641922222225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45977.641922222225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45977.641922222225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45977.641922222225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45977.641922222225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45977.641922222225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45977.641922222225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45977.641922222225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45977.641922222225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45977.641922222225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45977.641922222225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45977.641922222225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45977.641922222225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45977.641922222225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45977.641922222225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45977.641922222225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45977.641922222225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45977.641922222225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45977.641922222225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45977.641922222225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45977.641922222225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45977.641922222225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45977.641922222225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45977.641922222225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45977.641922222225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45977.641922222225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45977.641922222225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45977.641922222225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45977.641922222225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45977.641922222225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45977.641922222225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45977.641922222225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45977.641922222225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45977.641922222225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45977.641922222225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45977.641922222225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45977.641922222225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45977.641922222225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45977.641922222225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45977.641922222225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45977.641922222225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45977.641922222225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45977.641922222225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45977.641922222225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45977.641922222225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45977.641922222225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45977.641922222225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45977.641922222225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45977.641922222225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45977.641922222225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45977.641922222225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45977.641922222225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45977.641922222225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45977.641922222225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45977.641922222225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45977.641922222225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45977.641922222225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45977.641922222225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45977.641922222225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45977.641922222225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45977.641922222225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45977.641922222225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45977.641922222225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45977.641922222225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45977.641922222225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45977.641922222225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45977.641922222225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45977.641922222225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45977.641922222225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45977.641922222225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45977.641922222225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45977.641922222225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45977.641922222225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45977.641922222225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45977.641922222225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45977.641922222225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45977.641922222225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45977.641922222225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45977.641922222225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45977.641922222225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45977.641922222225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45977.641922222225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45977.641922222225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45977.641922222225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45977.641922222225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45977.641922222225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45977.641922222225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45977.641922222225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45977.641922222225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45977.641922222225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45977.641922222225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45977.641922222225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45977.641922222225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45977.641922222225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45977.641922222225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45977.641922222225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45977.641922222225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45977.641922222225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45977.641922222225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45977.641922222225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45977.641922222225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45977.641922222225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45977.641922222225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45977.641922222225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45977.641922222225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45977.641922222225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45977.641922222225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45977.641922222225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45977.641922222225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45977.641922222225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45977.641922222225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45977.641922222225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45977.641922222225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45977.641922222225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45977.641922222225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45977.641922222225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45977.641922222225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45977.641922222225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45977.641922222225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45977.641922222225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45977.641922222225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45977.641922222225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45977.641922222225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45977.641922222225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45977.641922222225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45977.641922222225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45977.641922222225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45977.641922222225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45977.641922222225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45977.641922222225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45977.641922222225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45977.641922222225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45977.641922222225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45977.641922222225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45977.641922222225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45977.641922222225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45977.641922222225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45977.641922222225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45977.641922222225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45977.641922222225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45977.641922222225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45977.641922222225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45977.641922222225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45977.641922222225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45977.641922222225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45977.641922222225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45977.641922222225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45977.641922222225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45977.641922222225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45977.641922222225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45977.641922222225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45977.641922222225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45977.641922222225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45977.641922222225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45977.641922222225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45977.641922222225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45977.641922222225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45977.641922222225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45977.641922222225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45977.641922222225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45977.641922222225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45977.641922222225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45977.641922222225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45977.641922222225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45977.641922222225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45977.641922222225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45977.641922222225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45977.641922222225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45977.641922222225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45977.641922222225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45977.641922222225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45977.641922222225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45977.641922222225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45977.641922222225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45977.641922222225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45977.641922222225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45977.641922222225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45977.641922222225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45977.641922222225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45977.641922222225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45977.641922222225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45977.641922222225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45977.641922222225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45977.641922222225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45977.641922222225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45977.641922222225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45977.641922222225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45977.641922222225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45977.641922222225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45977.641922222225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45977.641922222225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45977.641922222225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45977.641922222225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45977.641922222225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45977.641922222225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45977.641922222225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45977.641922222225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45977.641922222225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45977.641922222225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45977.641922222225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45977.641922222225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45977.641922222225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45977.641922222225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45977.641922222225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45977.641922222225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45977.641922222225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45977.641922222225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45977.641922222225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45977.641922222225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45977.641922222225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45977.641922222225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45977.641922222225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45977.641922222225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45977.641922222225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45977.641922222225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45977.641922222225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45977.641922222225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45977.641922222225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45977.641922222225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45977.641922222225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45977.641922222225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45977.641922222225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45977.641922222225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45977.641922222225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45977.641922222225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45977.641922222225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45977.641922222225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45977.641922222225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45977.641922222225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45977.641922222225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45977.641922222225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45977.641922222225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45977.641922222225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45977.641922222225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45977.641922222225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45977.641922222225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45977.641922222225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45977.641922222225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45977.641922222225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45977.641922222225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45977.641922222225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45977.641922222225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45977.641922222225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45977.641922222225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45977.641922222225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45977.641922222225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45977.641922222225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45977.641922222225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45977.641922222225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45977.641922222225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45977.641922222225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45977.641922222225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45977.641922222225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45977.641922222225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45977.641922222225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45977.641922222225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45977.641922222225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45977.641922222225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45977.641922222225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45977.641922222225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45977.641922222225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45977.641922222225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45977.641922222225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45977.641922222225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45977.641922222225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45977.641922222225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45977.641922222225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45977.641922222225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45977.641922222225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45977.641922222225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45977.641922222225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45977.641922222225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45977.641922222225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45977.641922222225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45977.641922222225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45977.641922222225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45977.641922222225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45977.641922222225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45977.641922222225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45977.641922222225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45977.641922222225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45977.641922222225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45977.641922222225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45977.641922222225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45977.641922222225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45977.641922222225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45977.641922222225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45977.641922222225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45977.641922222225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45977.641922222225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45977.641922222225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45977.641922222225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45977.641922222225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45977.641922222225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45977.641922222225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45977.641922222225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45977.641922222225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45977.641922222225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45977.641922222225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45977.641922222225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45977.641922222225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45977.641922222225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45977.641922222225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45977.641922222225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45977.641922222225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45977.641922222225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45977.641922222225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45977.641922222225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45977.641922222225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45977.641922222225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45977.641922222225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45977.641922222225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45977.641922222225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45977.641922222225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45977.641922222225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45977.641922222225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45977.641922222225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45977.641922222225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45977.641922222225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45977.641922222225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45977.641922222225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45977.641922222225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45977.641922222225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45977.641922222225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45977.641922222225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45977.641922222225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45977.641922222225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45977.641922222225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45977.641922222225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45977.641922222225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45977.641922222225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45977.641922222225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45977.641922222225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45977.641922222225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45977.641922222225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45977.641922222225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45977.641922222225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45977.641922222225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45977.641922222225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45977.641922222225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45977.641922222225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45977.641922222225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45977.641922222225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45977.641922222225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45977.641922222225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45977.641922222225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45977.641922222225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45977.641922222225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45977.641922222225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45977.641922222225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45977.641922222225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45977.641922222225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45977.641922222225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45977.641922222225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45977.641922222225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45977.641922222225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45977.641922222225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45977.641922222225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45977.641922222225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45977.641922222225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45977.641922222225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45977.641922222225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45977.641922222225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45977.641922222225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45977.641922222225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45977.641922222225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45977.641922222225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45977.641922222225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45977.641922222225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45977.641922222225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45977.641922222225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45977.641922222225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45977.641922222225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45977.641922222225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45977.641922222225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45977.641922222225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45977.641922222225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45977.641922222225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45977.641922222225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45977.641922222225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45977.641922222225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45977.641922222225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45977.641922222225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45977.641922222225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45977.641922222225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45977.641922222225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45977.641922222225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45977.641922222225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45977.641922222225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45977.641922222225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45977.641922222225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45977.641922222225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45977.641922222225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45977.641922222225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45977.641922222225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45977.641922222225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45977.641922222225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45977.641922222225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45977.641922222225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45977.641922222225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45977.641922222225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45977.641922222225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45977.641922222225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45977.641922222225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45977.641922222225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45977.641922222225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45977.641922222225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45977.641922222225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45977.641922222225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45977.641922222225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45977.641922222225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45977.641922222225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45977.641922222225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45977.641922222225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45977.641922222225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45977.641922222225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45977.641922222225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45977.641922222225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45977.641922222225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45977.641922222225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45977.641922222225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45977.641922222225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45977.641922222225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45977.641922222225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45977.641922222225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45977.641922222225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45977.641922222225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45977.641922222225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45977.641922222225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45977.641922222225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45977.641922222225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45977.641922222225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45977.641922222225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45977.641922222225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45977.641922222225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45977.641922222225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45977.641922222225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45977.641922222225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45977.641922222225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45977.641922222225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45977.641922222225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45977.641922222225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45977.641922222225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45977.641922222225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45977.641922222225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45977.641922222225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45977.641922222225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45977.641922222225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45977.641922222225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45977.641922222225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45977.641922222225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45977.641922222225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45977.641922222225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45977.641922222225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45977.641922222225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45977.641922222225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45977.641922222225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45977.641922222225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45977.641922222225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45977.641922222225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45977.641922222225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45977.641922222225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45977.641922222225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45977.641922222225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45977.641922222225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45977.641922222225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45977.641922222225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45977.641922222225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45977.641922222225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45977.641922222225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45977.641922222225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45977.641922222225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45977.641922222225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45977.641922222225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45977.641922222225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45977.641922222225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45977.641922222225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45977.641922222225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45977.641922222225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45977.641922222225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45977.641922222225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45977.641922222225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45977.641922222225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45977.641922222225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45977.641922222225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45977.641922222225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45977.641922222225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45977.641922222225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45977.641922222225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45977.641922222225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45977.641922222225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45977.641922222225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45977.641922222225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45977.641922222225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45977.641922222225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45977.641922222225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45977.641922222225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45977.641922222225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45977.641922222225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45977.641922222225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45977.641922222225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45977.641922222225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45977.641922222225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45977.641922222225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45977.641922222225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45977.641922222225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45977.641922222225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45977.641922222225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45977.641922222225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45977.641922222225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45977.641922222225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45977.641922222225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45977.641922222225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45977.641922222225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45977.641922222225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45977.641922222225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45977.641922222225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45977.641922222225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45977.641922222225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45977.641922222225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45977.641922222225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45977.641922222225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45977.641922222225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45977.641922222225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45977.641922222225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45977.641922222225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45977.641922222225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45977.641922222225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45977.641922222225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45977.641922222225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45977.641922222225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45977.641922222225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45977.641922222225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45977.641922222225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45977.641922222225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45977.641922222225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45977.641922222225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45977.641922222225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45977.641922222225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45977.641922222225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45977.641922222225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45977.641922222225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45977.641922222225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45977.641922222225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45977.641922222225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45977.641922222225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45977.641922222225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45977.641922222225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45977.641922222225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45977.641922222225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45977.641922222225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45977.641922222225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45977.641922222225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45977.641922222225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45977.641922222225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45977.641922222225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45977.641922222225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45977.641922222225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45977.641922222225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45977.641922222225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45977.641922222225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45977.641922222225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45977.641922222225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45977.641922222225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45977.641922222225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45977.641922222225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45977.641922222225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45977.641922222225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45977.641922222225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45977.641922222225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45977.641922222225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45977.641922222225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45977.641922222225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45977.641922222225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45977.641922222225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45977.641922222225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45977.641922222225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45977.641922222225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45977.641922222225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45977.641922222225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45977.641922222225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45977.641922222225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45977.641922222225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45977.641922222225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45977.641922222225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45977.641922222225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45977.641922222225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45977.641922222225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45977.641922222225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45977.641922222225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45977.641922222225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45977.641922222225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45977.641922222225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45977.641922222225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45977.641922222225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45977.641922222225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45977.641922222225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45977.641922222225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45977.641922222225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45977.641922222225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45977.641922222225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45977.641922222225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45977.641922222225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45977.641922222225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45977.641922222225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45977.641922222225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45977.641922222225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45977.641922222225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45977.641922222225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45977.641922222225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45977.641922222225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45977.641922222225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45977.641922222225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45977.641922222225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45977.641922222225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45977.641922222225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45977.641922222225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45977.641922222225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45977.641922222225</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39123</v>
      </c>
      <c r="B2" s="92" t="str">
        <f>IFERROR(VLOOKUP(D2,DB!A:K,11,0),"")</f>
        <v>R4</v>
      </c>
      <c r="C2" s="94">
        <v>1</v>
      </c>
      <c r="D2" s="92" t="s">
        <v>35092</v>
      </c>
      <c r="E2" s="95" t="s">
        <v>39021</v>
      </c>
      <c r="F2" s="96">
        <v>45703.480717592596</v>
      </c>
      <c r="G2" s="97">
        <f t="shared" ref="G2:G6" ca="1" si="0">IFERROR(NOW()-F2,"")</f>
        <v>274.16120462962863</v>
      </c>
      <c r="H2" s="96">
        <v>45703.474768518521</v>
      </c>
      <c r="I2" s="96" t="str">
        <f>IFERROR(VLOOKUP(D2,DB!A:F,6,0),"")</f>
        <v>SCECO</v>
      </c>
      <c r="J2" s="96" t="str">
        <f>IFERROR(VLOOKUP(D2,DB!A:G,7,0),"")</f>
        <v>Dead</v>
      </c>
      <c r="K2" s="98" t="s">
        <v>39124</v>
      </c>
      <c r="L2" s="92" t="str">
        <f>IFERROR(VLOOKUP(D2,DB!A:I,9,0),"")</f>
        <v>Latis</v>
      </c>
    </row>
    <row r="3" spans="1:16" ht="15" customHeight="1">
      <c r="A3" s="123" t="s">
        <v>39125</v>
      </c>
      <c r="B3" s="123" t="str">
        <f>IFERROR(VLOOKUP(D3,DB!A:K,11,0),"")</f>
        <v>R4</v>
      </c>
      <c r="C3" s="94">
        <v>1</v>
      </c>
      <c r="D3" s="92" t="s">
        <v>34897</v>
      </c>
      <c r="E3" s="95" t="s">
        <v>39021</v>
      </c>
      <c r="F3" s="96"/>
      <c r="G3" s="97">
        <f t="shared" ca="1" si="0"/>
        <v>45977.641922222225</v>
      </c>
      <c r="H3" s="96">
        <v>45977.502928240741</v>
      </c>
      <c r="I3" s="123"/>
      <c r="J3" s="123" t="str">
        <f>IFERROR(VLOOKUP(D3,DB!A:G,7,0),"")</f>
        <v>Vandalized</v>
      </c>
      <c r="K3" s="98" t="s">
        <v>39126</v>
      </c>
      <c r="L3" s="92" t="str">
        <f>IFERROR(VLOOKUP(D3,DB!A:I,9,0),"")</f>
        <v>Latis</v>
      </c>
    </row>
    <row r="4" spans="1:16" ht="15" customHeight="1">
      <c r="A4" s="123" t="s">
        <v>39125</v>
      </c>
      <c r="B4" s="123" t="str">
        <f>IFERROR(VLOOKUP(D4,DB!A:K,11,0),"")</f>
        <v>R4</v>
      </c>
      <c r="C4" s="94">
        <v>1</v>
      </c>
      <c r="D4" s="92" t="s">
        <v>30502</v>
      </c>
      <c r="E4" s="153" t="s">
        <v>39021</v>
      </c>
      <c r="F4" s="154"/>
      <c r="G4" s="97">
        <f t="shared" ca="1" si="0"/>
        <v>45977.641922222225</v>
      </c>
      <c r="H4" s="96">
        <v>45977.516689814816</v>
      </c>
      <c r="I4" s="123" t="str">
        <f>IFERROR(VLOOKUP(D4,DB!A:F,6,0),"")</f>
        <v>SCECO</v>
      </c>
      <c r="J4" s="123" t="str">
        <f>IFERROR(VLOOKUP(D4,DB!A:G,7,0),"")</f>
        <v>Dead+In progress</v>
      </c>
      <c r="K4" s="98" t="s">
        <v>39126</v>
      </c>
      <c r="L4" s="92" t="str">
        <f>IFERROR(VLOOKUP(D4,DB!A:I,9,0),"")</f>
        <v>Latis</v>
      </c>
    </row>
    <row r="5" spans="1:16" ht="15" customHeight="1">
      <c r="A5" s="123"/>
      <c r="B5" s="123" t="str">
        <f>IFERROR(VLOOKUP(D5,DB!A:K,11,0),"")</f>
        <v/>
      </c>
      <c r="C5" s="94"/>
      <c r="D5" s="92"/>
      <c r="E5" s="153"/>
      <c r="F5" s="154"/>
      <c r="G5" s="97">
        <f t="shared" ca="1" si="0"/>
        <v>45977.641922222225</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t="shared" ca="1" si="0"/>
        <v>45977.641922222225</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t="shared" ref="G7:G8" ca="1" si="1">IFERROR(NOW()-F8,"")</f>
        <v>45977.641922222225</v>
      </c>
      <c r="H7" s="96"/>
      <c r="I7" s="123" t="str">
        <f>IFERROR(VLOOKUP(D7,DB!A:F,6,0),"")</f>
        <v/>
      </c>
      <c r="J7" s="123" t="str">
        <f>IFERROR(VLOOKUP(D7,DB!A:G,7,0),"")</f>
        <v/>
      </c>
      <c r="K7" s="98"/>
      <c r="L7" s="92" t="str">
        <f>IFERROR(VLOOKUP(D7,DB!A:I,9,0),"")</f>
        <v/>
      </c>
    </row>
    <row r="8" spans="1:16" ht="15" customHeight="1">
      <c r="A8" s="123"/>
      <c r="B8" s="123" t="str">
        <f>IFERROR(VLOOKUP(D8,DB!A:K,11,0),"")</f>
        <v>R4</v>
      </c>
      <c r="C8" s="94"/>
      <c r="D8" s="92" t="s">
        <v>39127</v>
      </c>
      <c r="E8" s="95"/>
      <c r="F8" s="96"/>
      <c r="G8" s="97">
        <f t="shared" ca="1" si="1"/>
        <v>45977.641922222225</v>
      </c>
      <c r="H8" s="96"/>
      <c r="I8" s="123" t="str">
        <f>IFERROR(VLOOKUP(D8,DB!A:F,6,0),"")</f>
        <v>Generator-DG</v>
      </c>
      <c r="J8" s="123" t="str">
        <f>IFERROR(VLOOKUP(D8,DB!A:G,7,0),"")</f>
        <v>Good</v>
      </c>
      <c r="K8" s="98"/>
      <c r="L8" s="92" t="str">
        <f>IFERROR(VLOOKUP(D8,DB!A:I,9,0),"")</f>
        <v>Latis</v>
      </c>
    </row>
    <row r="9" spans="1:16" ht="15" customHeight="1">
      <c r="A9" s="123"/>
      <c r="B9" s="123" t="str">
        <f>IFERROR(VLOOKUP(D9,DB!A:K,11,0),"")</f>
        <v/>
      </c>
      <c r="C9" s="94"/>
      <c r="D9" s="92"/>
      <c r="E9" s="95"/>
      <c r="F9" s="96"/>
      <c r="G9" s="97">
        <f ca="1">IFERROR(NOW()-F9,"")</f>
        <v>45977.641922222225</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45977.641922222225</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45977.641922222225</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45977.641922222225</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45977.641922222225</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45977.641922222225</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45977.641922222225</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45977.641922222225</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45977.641922222225</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45977.641922222225</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45977.641922222225</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45977.641922222225</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45977.641922222225</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45977.641922222225</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45977.641922222225</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45977.641922222225</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45977.641922222225</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45977.641922222225</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45977.641922222225</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45977.641922222225</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45977.641922222225</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45977.641922222225</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45977.641922222225</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45977.641922222225</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45977.641922222225</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45977.641922222225</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45977.641922222225</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45977.641922222225</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45977.641922222225</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45977.641922222225</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45977.641922222225</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45977.641922222225</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45977.641922222225</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45977.641922222225</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45977.641922222225</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45977.641922222225</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45977.641922222225</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45977.641922222225</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45977.641922222225</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45977.641922222225</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45977.641922222225</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45977.641922222225</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45977.641922222225</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45977.641922222225</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45977.641922222225</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45977.641922222225</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45977.641922222225</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45977.641922222225</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45977.641922222225</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45977.641922222225</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45977.641922222225</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45977.641922222225</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45977.641922222225</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45977.641922222225</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45977.641922222225</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45977.641922222225</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45977.641922222225</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45977.641922222225</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45977.641922222225</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45977.641922222225</v>
      </c>
      <c r="H68" s="96"/>
      <c r="I68" s="123" t="str">
        <f>IFERROR(VLOOKUP(D68,DB!A:F,6,0),"")</f>
        <v/>
      </c>
      <c r="J68" s="123" t="str">
        <f>IFERROR(VLOOKUP(D68,DB!A:G,7,0),"")</f>
        <v/>
      </c>
      <c r="K68" s="98"/>
      <c r="L68" s="92" t="str">
        <f>IFERROR(VLOOKUP(D68,DB!A:I,9,0),"")</f>
        <v/>
      </c>
    </row>
    <row r="69" spans="1:12" ht="15" customHeight="1">
      <c r="A69" s="123"/>
      <c r="B69" s="123" t="str">
        <f>IFERROR(VLOOKUP(D69,DB!A:K,11,0),"")</f>
        <v/>
      </c>
      <c r="C69" s="94"/>
      <c r="D69" s="92"/>
      <c r="E69" s="95"/>
      <c r="F69" s="96"/>
      <c r="G69" s="97">
        <f ca="1">IFERROR(NOW()-F69,"")</f>
        <v>45977.641922222225</v>
      </c>
      <c r="H69" s="96"/>
      <c r="I69" s="123" t="str">
        <f>IFERROR(VLOOKUP(D69,DB!A:F,6,0),"")</f>
        <v/>
      </c>
      <c r="J69" s="123" t="str">
        <f>IFERROR(VLOOKUP(D69,DB!A:G,7,0),"")</f>
        <v/>
      </c>
      <c r="K69" s="98"/>
      <c r="L69" s="92" t="str">
        <f>IFERROR(VLOOKUP(D69,DB!A:I,9,0),"")</f>
        <v/>
      </c>
    </row>
    <row r="70" spans="1:12" ht="15" customHeight="1">
      <c r="A70" s="123"/>
      <c r="B70" s="123" t="str">
        <f>IFERROR(VLOOKUP(D70,DB!A:K,11,0),"")</f>
        <v/>
      </c>
      <c r="C70" s="94"/>
      <c r="D70" s="92"/>
      <c r="E70" s="95"/>
      <c r="F70" s="96"/>
      <c r="G70" s="97">
        <f ca="1">IFERROR(NOW()-F70,"")</f>
        <v>45977.641922222225</v>
      </c>
      <c r="H70" s="96"/>
      <c r="I70" s="123" t="str">
        <f>IFERROR(VLOOKUP(D70,DB!A:F,6,0),"")</f>
        <v/>
      </c>
      <c r="J70" s="123"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3 E5: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39128</v>
      </c>
      <c r="B2" s="37" t="str">
        <f>IFERROR(VLOOKUP(D2,DB!A:K,11,0),"")</f>
        <v>R5</v>
      </c>
      <c r="C2" s="37">
        <v>3</v>
      </c>
      <c r="D2" s="107" t="s">
        <v>36011</v>
      </c>
      <c r="E2" s="37" t="s">
        <v>39021</v>
      </c>
      <c r="F2" s="38">
        <v>45891.832060185188</v>
      </c>
      <c r="G2" s="116">
        <f ca="1">IFERROR(NOW()-F2,"")</f>
        <v>85.80986203703651</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39024</v>
      </c>
      <c r="F3" s="38">
        <v>45926.188877314817</v>
      </c>
      <c r="G3" s="116">
        <f t="shared" ref="G3" ca="1" si="0">IFERROR(NOW()-F3,"")</f>
        <v>51.453044907408184</v>
      </c>
      <c r="H3" s="38">
        <v>45926.158159722225</v>
      </c>
      <c r="I3" s="37" t="str">
        <f>IFERROR(VLOOKUP(D3,DB!A:F,6,0),"")</f>
        <v>SCECO</v>
      </c>
      <c r="J3" s="37" t="str">
        <f>IFERROR(VLOOKUP(D3,DB!A:G,7,0),"")</f>
        <v>Good</v>
      </c>
      <c r="K3" s="37" t="s">
        <v>39131</v>
      </c>
      <c r="L3" s="37" t="str">
        <f>IFERROR(VLOOKUP(D3,DB!A:I,9,0),"")</f>
        <v>Latis</v>
      </c>
      <c r="M3" s="106"/>
    </row>
    <row r="4" spans="1:13" ht="48" customHeight="1">
      <c r="A4" s="117" t="s">
        <v>39132</v>
      </c>
      <c r="B4" s="117" t="str">
        <f>IFERROR(VLOOKUP(D4,DB!A:K,11,0),"")</f>
        <v>R5</v>
      </c>
      <c r="C4" s="117">
        <v>1</v>
      </c>
      <c r="D4" s="117" t="s">
        <v>34758</v>
      </c>
      <c r="E4" s="117" t="s">
        <v>39024</v>
      </c>
      <c r="F4" s="118">
        <v>45948.661111111112</v>
      </c>
      <c r="G4" s="119">
        <f t="shared" ref="G4" ca="1" si="1">IFERROR(NOW()-F4,"")</f>
        <v>28.980811111112416</v>
      </c>
      <c r="H4" s="118">
        <v>45948.661111111112</v>
      </c>
      <c r="I4" s="117" t="str">
        <f>IFERROR(VLOOKUP(D4,DB!A:F,6,0),"")</f>
        <v>SCECO</v>
      </c>
      <c r="J4" s="117" t="str">
        <f>IFERROR(VLOOKUP(D4,DB!A:G,7,0),"")</f>
        <v>Dead</v>
      </c>
      <c r="K4" s="117" t="s">
        <v>39133</v>
      </c>
      <c r="L4" s="117" t="str">
        <f>IFERROR(VLOOKUP(D4,DB!A:I,9,0),"")</f>
        <v>Latis</v>
      </c>
    </row>
    <row r="5" spans="1:13" ht="30.75">
      <c r="A5" s="117" t="s">
        <v>39134</v>
      </c>
      <c r="B5" s="117" t="s">
        <v>5443</v>
      </c>
      <c r="C5" s="117">
        <v>1</v>
      </c>
      <c r="D5" s="117" t="s">
        <v>32330</v>
      </c>
      <c r="E5" s="117" t="s">
        <v>39021</v>
      </c>
      <c r="F5" s="118">
        <v>45968.848599537036</v>
      </c>
      <c r="G5" s="119">
        <f t="shared" ref="G5:G23" ca="1" si="2">IFERROR(NOW()-F5,"")</f>
        <v>8.7933226851891959</v>
      </c>
      <c r="H5" s="118">
        <v>45968.827465277776</v>
      </c>
      <c r="I5" s="117" t="s">
        <v>22</v>
      </c>
      <c r="J5" s="117" t="s">
        <v>65</v>
      </c>
      <c r="K5" s="117" t="s">
        <v>39135</v>
      </c>
      <c r="L5" s="117" t="s">
        <v>8145</v>
      </c>
    </row>
    <row r="6" spans="1:13">
      <c r="A6" s="117" t="s">
        <v>39136</v>
      </c>
      <c r="B6" s="117" t="str">
        <f>IFERROR(VLOOKUP(D6,DB!A:K,11,0),"")</f>
        <v>R5</v>
      </c>
      <c r="C6" s="117">
        <v>1</v>
      </c>
      <c r="D6" s="117" t="s">
        <v>33371</v>
      </c>
      <c r="E6" s="117" t="s">
        <v>39021</v>
      </c>
      <c r="F6" s="150">
        <v>45977.514803240738</v>
      </c>
      <c r="G6" s="119">
        <f t="shared" ca="1" si="2"/>
        <v>0.12711898148700129</v>
      </c>
      <c r="H6" s="150">
        <v>45977.468807870369</v>
      </c>
      <c r="I6" s="117" t="str">
        <f>IFERROR(VLOOKUP(D6,DB!A:F,6,0),"")</f>
        <v>SCECO</v>
      </c>
      <c r="J6" s="117" t="str">
        <f>IFERROR(VLOOKUP(D6,DB!A:G,7,0),"")</f>
        <v>Weak</v>
      </c>
      <c r="K6" s="117" t="s">
        <v>39137</v>
      </c>
      <c r="L6" s="117" t="str">
        <f>IFERROR(VLOOKUP(D6,DB!A:I,9,0),"")</f>
        <v>Latis</v>
      </c>
    </row>
    <row r="7" spans="1:13">
      <c r="A7" s="117"/>
      <c r="B7" s="117" t="str">
        <f>IFERROR(VLOOKUP(D7,DB!A:K,11,0),"")</f>
        <v/>
      </c>
      <c r="C7" s="117"/>
      <c r="D7" s="117"/>
      <c r="E7" s="117"/>
      <c r="F7" s="117"/>
      <c r="G7" s="119">
        <f t="shared" ca="1" si="2"/>
        <v>45977.641922222225</v>
      </c>
      <c r="H7" s="117"/>
      <c r="I7" s="117" t="str">
        <f>IFERROR(VLOOKUP(D7,DB!A:F,6,0),"")</f>
        <v/>
      </c>
      <c r="J7" s="117" t="str">
        <f>IFERROR(VLOOKUP(D7,DB!A:G,7,0),"")</f>
        <v/>
      </c>
      <c r="K7" s="117"/>
      <c r="L7" s="117" t="str">
        <f>IFERROR(VLOOKUP(D7,DB!A:I,9,0),"")</f>
        <v/>
      </c>
    </row>
    <row r="8" spans="1:13" ht="15.75">
      <c r="A8" s="117"/>
      <c r="B8" s="117" t="str">
        <f>IFERROR(VLOOKUP(D8,DB!A:K,11,0),"")</f>
        <v/>
      </c>
      <c r="C8" s="117"/>
      <c r="D8" s="146" t="s">
        <v>39138</v>
      </c>
      <c r="E8" s="117"/>
      <c r="F8" s="117"/>
      <c r="G8" s="119">
        <f t="shared" ca="1" si="2"/>
        <v>45977.641922222225</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45977.641922222225</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45977.641922222225</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45977.641922222225</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45977.641922222225</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45977.641922222225</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45977.641922222225</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45977.641922222225</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45977.641922222225</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45977.641922222225</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45977.641922222225</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45977.641922222225</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45977.641922222225</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45977.641922222225</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45977.641922222225</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45977.641922222225</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45977.641922222225</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45977.641922222225</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45977.641922222225</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45977.641922222225</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45977.641922222225</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45977.641922222225</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45977.641922222225</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45977.641922222225</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45977.641922222225</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45977.641922222225</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45977.641922222225</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45977.641922222225</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45977.641922222225</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45977.641922222225</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45977.641922222225</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45977.641922222225</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45977.641922222225</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45977.641922222225</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45977.641922222225</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45977.641922222225</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45977.641922222225</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45977.641922222225</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45977.641922222225</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45977.641922222225</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45977.641922222225</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45977.641922222225</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45977.641922222225</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45977.641922222225</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45977.641922222225</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45977.641922222225</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45977.641922222225</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45977.641922222225</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45977.641922222225</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45977.641922222225</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45977.641922222225</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45977.641922222225</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45977.641922222225</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45977.641922222225</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45977.641922222225</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45977.641922222225</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45977.641922222225</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45977.641922222225</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45977.641922222225</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45977.641922222225</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45977.641922222225</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45977.641922222225</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45977.641922222225</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45977.641922222225</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45977.641922222225</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45977.641922222225</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45977.641922222225</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45977.641922222225</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45977.641922222225</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45977.641922222225</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45977.641922222225</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45977.641922222225</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45977.641922222225</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45977.641922222225</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45977.641922222225</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45977.641922222225</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45977.641922222225</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45977.641922222225</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45977.641922222225</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45977.641922222225</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45977.641922222225</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45977.641922222225</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45977.641922222225</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45977.641922222225</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45977.641922222225</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45977.641922222225</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45977.641922222225</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45977.641922222225</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45977.641922222225</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45977.641922222225</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45977.641922222225</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45977.641922222225</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45977.641922222225</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45977.641922222225</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45977.641922222225</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45977.641922222225</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45977.641922222225</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45977.641922222225</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45977.641922222225</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45977.641922222225</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45977.641922222225</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45977.641922222225</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45977.641922222225</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45977.641922222225</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45977.641922222225</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45977.641922222225</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45977.641922222225</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45977.641922222225</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45977.641922222225</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45977.641922222225</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45977.641922222225</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45977.641922222225</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45977.641922222225</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45977.641922222225</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45977.641922222225</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45977.641922222225</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45977.641922222225</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45977.641922222225</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45977.641922222225</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45977.641922222225</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45977.641922222225</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45977.641922222225</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45977.641922222225</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45977.641922222225</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45977.641922222225</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45977.641922222225</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45977.641922222225</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45977.641922222225</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45977.641922222225</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45977.641922222225</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45977.641922222225</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45977.641922222225</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45977.641922222225</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45977.641922222225</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45977.641922222225</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45977.641922222225</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45977.641922222225</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45977.641922222225</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45977.641922222225</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45977.641922222225</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45977.641922222225</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45977.641922222225</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45977.641922222225</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45977.641922222225</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45977.641922222225</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45977.641922222225</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45977.641922222225</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45977.641922222225</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45977.641922222225</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45977.641922222225</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45977.641922222225</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45977.641922222225</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45977.641922222225</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45977.641922222225</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45977.641922222225</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45977.641922222225</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45977.641922222225</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45977.641922222225</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45977.641922222225</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45977.641922222225</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45977.641922222225</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45977.641922222225</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45977.641922222225</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39125</v>
      </c>
      <c r="B2" s="129" t="str">
        <f>IFERROR(VLOOKUP(D2,DB!A:K,11,0),"")</f>
        <v>R6</v>
      </c>
      <c r="C2" s="130">
        <v>3</v>
      </c>
      <c r="D2" s="149" t="s">
        <v>38687</v>
      </c>
      <c r="E2" s="117" t="s">
        <v>39021</v>
      </c>
      <c r="F2" s="147"/>
      <c r="G2" s="75">
        <f ca="1">IFERROR(NOW()-F2,"-")</f>
        <v>45977.641922222225</v>
      </c>
      <c r="H2" s="131">
        <v>45977.436620370368</v>
      </c>
      <c r="I2" s="129" t="str">
        <f>IFERROR(VLOOKUP(D2,DB!A:F,6,0),"")</f>
        <v>SCECO</v>
      </c>
      <c r="J2" s="129" t="str">
        <f>IFERROR(VLOOKUP(D2,DB!A:G,7,0),"")</f>
        <v>No BB Shifted</v>
      </c>
      <c r="K2" s="132" t="s">
        <v>39139</v>
      </c>
      <c r="L2" s="133" t="str">
        <f>IFERROR(VLOOKUP(D2,DB!A:I,9,0),"")</f>
        <v>Latis</v>
      </c>
    </row>
    <row r="3" spans="1:16382" ht="31.5" customHeight="1">
      <c r="A3" s="128"/>
      <c r="B3" s="129" t="str">
        <f>IFERROR(VLOOKUP(D3,DB!A:K,11,0),"")</f>
        <v/>
      </c>
      <c r="C3" s="130"/>
      <c r="D3" s="151"/>
      <c r="E3" s="117"/>
      <c r="F3" s="131"/>
      <c r="G3" s="105">
        <f t="shared" ref="G3:G7" ca="1" si="0">IFERROR(NOW()-F3,"-")</f>
        <v>45977.641922222225</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ca="1" si="0"/>
        <v>45977.641922222225</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0"/>
        <v>45977.641922222225</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45977.641922222225</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0"/>
        <v>45977.641922222225</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ref="G8:G71" ca="1" si="1">IFERROR(NOW()-F8,"-")</f>
        <v>45977.641922222225</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45977.641922222225</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45977.641922222225</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45977.641922222225</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45977.641922222225</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45977.641922222225</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45977.641922222225</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45977.641922222225</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45977.641922222225</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45977.641922222225</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45977.641922222225</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45977.641922222225</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45977.641922222225</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45977.641922222225</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45977.641922222225</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45977.641922222225</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45977.641922222225</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45977.641922222225</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45977.641922222225</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45977.641922222225</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45977.641922222225</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45977.641922222225</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45977.641922222225</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45977.641922222225</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45977.641922222225</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45977.641922222225</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45977.641922222225</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45977.641922222225</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45977.641922222225</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45977.641922222225</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45977.641922222225</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45977.641922222225</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45977.641922222225</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45977.641922222225</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45977.641922222225</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45977.641922222225</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45977.641922222225</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45977.641922222225</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45977.641922222225</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45977.641922222225</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45977.641922222225</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45977.641922222225</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45977.641922222225</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45977.641922222225</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45977.641922222225</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45977.641922222225</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45977.641922222225</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45977.641922222225</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45977.641922222225</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45977.641922222225</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45977.641922222225</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45977.641922222225</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45977.641922222225</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45977.641922222225</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45977.641922222225</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45977.641922222225</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45977.641922222225</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45977.641922222225</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45977.641922222225</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45977.641922222225</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45977.641922222225</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45977.641922222225</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45977.641922222225</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1"/>
        <v>45977.641922222225</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ref="G72:G105" ca="1" si="2">IFERROR(NOW()-F72,"-")</f>
        <v>45977.641922222225</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45977.641922222225</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45977.641922222225</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45977.641922222225</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45977.641922222225</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45977.641922222225</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45977.641922222225</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45977.641922222225</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45977.641922222225</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45977.641922222225</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45977.641922222225</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45977.641922222225</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45977.641922222225</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45977.641922222225</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45977.641922222225</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45977.641922222225</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45977.641922222225</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45977.641922222225</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45977.641922222225</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45977.641922222225</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45977.641922222225</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45977.641922222225</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45977.641922222225</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45977.641922222225</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45977.641922222225</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45977.641922222225</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45977.641922222225</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45977.641922222225</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45977.641922222225</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45977.641922222225</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45977.641922222225</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45977.641922222225</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45977.641922222225</v>
      </c>
      <c r="H104" s="131"/>
      <c r="I104" s="129" t="str">
        <f>IFERROR(VLOOKUP(D104,DB!A:F,6,0),"")</f>
        <v/>
      </c>
      <c r="J104" s="129" t="str">
        <f>IFERROR(VLOOKUP(D104,DB!A:G,7,0),"")</f>
        <v/>
      </c>
      <c r="K104" s="132"/>
      <c r="L104" s="133" t="str">
        <f>IFERROR(VLOOKUP(D104,DB!A:I,9,0),"")</f>
        <v/>
      </c>
    </row>
    <row r="105" spans="1:12" ht="31.5" customHeight="1">
      <c r="A105" s="128"/>
      <c r="B105" s="129" t="str">
        <f>IFERROR(VLOOKUP(D105,DB!A:K,11,0),"")</f>
        <v/>
      </c>
      <c r="C105" s="130"/>
      <c r="D105" s="129"/>
      <c r="E105" s="117"/>
      <c r="F105" s="131"/>
      <c r="G105" s="105">
        <f t="shared" ca="1" si="2"/>
        <v>45977.641922222225</v>
      </c>
      <c r="H105" s="131"/>
      <c r="I105" s="129" t="str">
        <f>IFERROR(VLOOKUP(D105,DB!A:F,6,0),"")</f>
        <v/>
      </c>
      <c r="J105" s="129" t="str">
        <f>IFERROR(VLOOKUP(D105,DB!A:G,7,0),"")</f>
        <v/>
      </c>
      <c r="K105" s="132"/>
      <c r="L105" s="133"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2025-11-16T12:25:21Z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