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249" documentId="120_S{2AC9BD13-BADA-5192-A53E-5A8FF88502F6}" xr6:coauthVersionLast="47" xr6:coauthVersionMax="47" xr10:uidLastSave="{4C4B10F1-07D8-43EC-B42D-E697FD486375}"/>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L6" i="5"/>
  <c r="L7" i="5"/>
  <c r="L8" i="5"/>
  <c r="L9" i="5"/>
  <c r="J6" i="5"/>
  <c r="J7" i="5"/>
  <c r="J8" i="5"/>
  <c r="J9" i="5"/>
  <c r="I6" i="5"/>
  <c r="I7" i="5"/>
  <c r="I8" i="5"/>
  <c r="I9" i="5"/>
  <c r="G6" i="5"/>
  <c r="G7" i="5"/>
  <c r="G8" i="5"/>
  <c r="G9" i="5"/>
  <c r="B6" i="5"/>
  <c r="B7" i="5"/>
  <c r="B8" i="5"/>
  <c r="B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J2" i="9"/>
  <c r="J3" i="9"/>
  <c r="J4" i="9"/>
  <c r="J5" i="9"/>
  <c r="J6"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<sst xmlns="http://schemas.openxmlformats.org/spreadsheetml/2006/main" count="181594" uniqueCount="39212">
  <si>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</si>
  <si>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</si>
  <si>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</si>
  <si>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</si>
  <si>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</si>
  <si>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</si>
  <si>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</si>
  <si>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</si>
  <si>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</si>
  <si>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</si>
  <si>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</si>
  <si>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</si>
  <si>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</si>
  <si>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</si>
  <si>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</si>
  <si>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</si>
  <si>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</si>
  <si>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</si>
  <si>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</si>
  <si>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</si>
  <si>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</si>
  <si>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</si>
  <si>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</si>
  <si>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</si>
  <si>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</si>
  <si>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</si>
  <si>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</si>
  <si>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</si>
  <si>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</si>
  <si>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</si>
  <si>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</si>
  <si>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</si>
  <si>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</si>
  <si>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</si>
  <si>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</si>
  <si>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</si>
  <si>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</si>
  <si>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</si>
  <si>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</si>
  <si>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</si>
  <si>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</si>
  <si>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</si>
  <si>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</si>
  <si>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</si>
  <si>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</si>
  <si>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</si>
  <si>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</si>
  <si>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</si>
  <si>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</si>
  <si>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</si>
  <si>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</si>
  <si>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</si>
  <si>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</si>
  <si>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</si>
  <si>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</si>
  <si>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</si>
  <si>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</si>
  <si>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</si>
  <si>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</si>
  <si>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</si>
  <si>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</si>
  <si>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</si>
  <si>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</si>
  <si>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</si>
  <si>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</si>
  <si>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</si>
  <si>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</si>
  <si>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</si>
  <si>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</si>
  <si>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</si>
  <si>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</si>
  <si>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</si>
  <si>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</si>
  <si>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</si>
  <si>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</si>
  <si>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</si>
  <si>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</si>
  <si>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</si>
  <si>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</si>
  <si>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</si>
  <si>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</si>
  <si>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</si>
  <si>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</si>
  <si>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</si>
  <si>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</si>
  <si>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</si>
  <si>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</si>
  <si>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</si>
  <si>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</si>
  <si>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</si>
  <si>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</si>
  <si>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</si>
  <si>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</si>
  <si>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</si>
  <si>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</si>
  <si>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</si>
  <si>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</si>
  <si>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</si>
  <si>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</si>
  <si>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</si>
  <si>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</si>
  <si>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</si>
  <si>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</si>
  <si>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</si>
  <si>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</si>
  <si>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</si>
  <si>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</si>
  <si>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</si>
  <si>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</si>
  <si>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</si>
  <si>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</si>
  <si>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</si>
  <si>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</si>
  <si>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</si>
  <si>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</si>
  <si>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</si>
  <si>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</si>
  <si>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</si>
  <si>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</si>
  <si>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</si>
  <si>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</si>
  <si>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</si>
  <si>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</si>
  <si>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</si>
  <si>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</si>
  <si>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</si>
  <si>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</si>
  <si>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</si>
  <si>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</si>
  <si>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</si>
  <si>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</si>
  <si>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</si>
  <si>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</si>
  <si>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</si>
  <si>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</si>
  <si>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</si>
  <si>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</si>
  <si>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</si>
  <si>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</si>
  <si>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</si>
  <si>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</si>
  <si>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</si>
  <si>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</si>
  <si>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</si>
  <si>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</si>
  <si>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</si>
  <si>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</si>
  <si>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</si>
  <si>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</si>
  <si>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</si>
  <si>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</si>
  <si>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</si>
  <si>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</si>
  <si>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</si>
  <si>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</si>
  <si>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</si>
  <si>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</si>
  <si>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</si>
  <si>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</si>
  <si>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</si>
  <si>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</si>
  <si>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</si>
  <si>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</si>
  <si>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</si>
  <si>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</si>
  <si>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</si>
  <si>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</si>
  <si>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</si>
  <si>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</si>
  <si>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</si>
  <si>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</si>
  <si>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</si>
  <si>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</si>
  <si>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</si>
  <si>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</si>
  <si>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</si>
  <si>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</si>
  <si>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</si>
  <si>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</si>
  <si>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</si>
  <si>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</si>
  <si>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</si>
  <si>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</si>
  <si>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</si>
  <si>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</si>
  <si>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</si>
  <si>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</si>
  <si>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</si>
  <si>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</si>
  <si>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</si>
  <si>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</si>
  <si>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</si>
  <si>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</si>
  <si>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</si>
  <si>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</si>
  <si>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</si>
  <si>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</si>
  <si>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</si>
  <si>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</si>
  <si>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</si>
  <si>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</si>
  <si>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</si>
  <si>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</si>
  <si>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</si>
  <si>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</si>
  <si>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</si>
  <si>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</si>
  <si>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</si>
  <si>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</si>
  <si>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</si>
  <si>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</si>
  <si>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</si>
  <si>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</si>
  <si>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</si>
  <si>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</si>
  <si>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</si>
  <si>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</si>
  <si>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</si>
  <si>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</si>
  <si>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</si>
  <si>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</si>
  <si>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</si>
  <si>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</si>
  <si>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</si>
  <si>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</si>
  <si>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</si>
  <si>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</si>
  <si>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</si>
  <si>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</si>
  <si>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</si>
  <si>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</si>
  <si>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</si>
  <si>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</si>
  <si>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</si>
  <si>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</si>
  <si>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</si>
  <si>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</si>
  <si>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</si>
  <si>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</si>
  <si>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</si>
  <si>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</si>
  <si>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</si>
  <si>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</si>
  <si>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</si>
  <si>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</si>
  <si>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</si>
  <si>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</si>
  <si>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</si>
  <si>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</si>
  <si>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</si>
  <si>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</si>
  <si>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</si>
  <si>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</si>
  <si>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</si>
  <si>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</si>
  <si>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</si>
  <si>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</si>
  <si>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</si>
  <si>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</si>
  <si>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</si>
  <si>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</si>
  <si>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</si>
  <si>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</si>
  <si>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</si>
  <si>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</si>
  <si>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</si>
  <si>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</si>
  <si>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</si>
  <si>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</si>
  <si>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</si>
  <si>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</si>
  <si>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</si>
  <si>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</si>
  <si>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</si>
  <si>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</si>
  <si>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</si>
  <si>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</si>
  <si>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</si>
  <si>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</si>
  <si>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</si>
  <si>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</si>
  <si>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</si>
  <si>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</si>
  <si>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</si>
  <si>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</si>
  <si>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</si>
  <si>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</si>
  <si>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</si>
  <si>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</si>
  <si>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</si>
  <si>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</si>
  <si>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</si>
  <si>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</si>
  <si>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</si>
  <si>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</si>
  <si>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</si>
  <si>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</si>
  <si>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</si>
  <si>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</si>
  <si>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</si>
  <si>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</si>
  <si>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</si>
  <si>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</si>
  <si>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</si>
  <si>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</si>
  <si>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</si>
  <si>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</si>
  <si>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</si>
  <si>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</si>
  <si>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</si>
  <si>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</si>
  <si>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</si>
  <si>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</si>
  <si>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</si>
  <si>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</si>
  <si>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</si>
  <si>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</si>
  <si>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</si>
  <si>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</si>
  <si>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</si>
  <si>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</si>
  <si>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</si>
  <si>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</si>
  <si>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</si>
  <si>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</si>
  <si>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</si>
  <si>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</si>
  <si>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</si>
  <si>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</si>
  <si>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</si>
  <si>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</si>
  <si>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</si>
  <si>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</si>
  <si>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</si>
  <si>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</si>
  <si>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</si>
  <si>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</si>
  <si>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</si>
  <si>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</si>
  <si>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</si>
  <si>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</si>
  <si>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</si>
  <si>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</si>
  <si>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</si>
  <si>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</si>
  <si>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</si>
  <si>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</si>
  <si>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</si>
  <si>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</si>
  <si>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</si>
  <si>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</si>
  <si>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</si>
  <si>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</si>
  <si>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</si>
  <si>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</si>
  <si>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</si>
  <si>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</si>
  <si>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</si>
  <si>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</si>
  <si>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</si>
  <si>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</si>
  <si>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</si>
  <si>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</si>
  <si>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</si>
  <si>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</si>
  <si>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</si>
  <si>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</si>
  <si>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</si>
  <si>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</si>
  <si>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</si>
  <si>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</si>
  <si>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</si>
  <si>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</si>
  <si>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</si>
  <si>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</si>
  <si>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</si>
  <si>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</si>
  <si>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</si>
  <si>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</si>
  <si>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</si>
  <si>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</si>
  <si>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</si>
  <si>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</si>
  <si>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</si>
  <si>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</si>
  <si>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</si>
  <si>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</si>
  <si>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</si>
  <si>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</si>
  <si>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</si>
  <si>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</si>
  <si>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</si>
  <si>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</si>
  <si>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</si>
  <si>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</si>
  <si>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</si>
  <si>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</si>
  <si>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</si>
  <si>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</si>
  <si>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</si>
  <si>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</si>
  <si>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</si>
  <si>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</si>
  <si>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</si>
  <si>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</si>
  <si>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</si>
  <si>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</si>
  <si>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</si>
  <si>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</si>
  <si>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</si>
  <si>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</si>
  <si>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</si>
  <si>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</si>
  <si>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</si>
  <si>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</si>
  <si>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</si>
  <si>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</si>
  <si>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</si>
  <si>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</si>
  <si>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</si>
  <si>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</si>
  <si>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</si>
  <si>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</si>
  <si>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</si>
  <si>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</si>
  <si>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</si>
  <si>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</si>
  <si>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</si>
  <si>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</si>
  <si>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</si>
  <si>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</si>
  <si>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</si>
  <si>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</si>
  <si>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</si>
  <si>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</si>
  <si>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</si>
  <si>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</si>
  <si>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</si>
  <si>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</si>
  <si>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</si>
  <si>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</si>
  <si>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</si>
  <si>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</si>
  <si>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</si>
  <si>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</si>
  <si>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</si>
  <si>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</si>
  <si>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</si>
  <si>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</si>
  <si>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</si>
  <si>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</si>
  <si>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</si>
  <si>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</si>
  <si>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</si>
  <si>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</si>
  <si>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</si>
  <si>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</si>
  <si>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</si>
  <si>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</si>
  <si>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</si>
  <si>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</si>
  <si>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</si>
  <si>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</si>
  <si>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</si>
  <si>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</si>
  <si>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</si>
  <si>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</si>
  <si>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</si>
  <si>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</si>
  <si>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</si>
  <si>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</si>
  <si>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</si>
  <si>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</si>
  <si>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</si>
  <si>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</si>
  <si>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</si>
  <si>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</si>
  <si>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</si>
  <si>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</si>
  <si>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</si>
  <si>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</si>
  <si>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</si>
  <si>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</si>
  <si>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</si>
  <si>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</si>
  <si>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</si>
  <si>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</si>
  <si>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</si>
  <si>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</si>
  <si>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</si>
  <si>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</si>
  <si>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</si>
  <si>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</si>
  <si>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</si>
  <si>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</si>
  <si>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</si>
  <si>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</si>
  <si>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</si>
  <si>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</si>
  <si>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</si>
  <si>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</si>
  <si>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</si>
  <si>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</si>
  <si>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</si>
  <si>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</si>
  <si>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</si>
  <si>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</si>
  <si>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</si>
  <si>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</si>
  <si>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</si>
  <si>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</si>
  <si>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</si>
  <si>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</si>
  <si>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</si>
  <si>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</si>
  <si>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</si>
  <si>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</si>
  <si>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</si>
  <si>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</si>
  <si>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</si>
  <si>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</si>
  <si>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</si>
  <si>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</si>
  <si>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</si>
  <si>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</si>
  <si>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</si>
  <si>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</si>
  <si>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</si>
  <si>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</si>
  <si>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</si>
  <si>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</si>
  <si>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</si>
  <si>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</si>
  <si>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</si>
  <si>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</si>
  <si>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</si>
  <si>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</si>
  <si>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</si>
  <si>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</si>
  <si>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</si>
  <si>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</si>
  <si>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</si>
  <si>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</si>
  <si>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</si>
  <si>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</si>
  <si>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</si>
  <si>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</si>
  <si>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</si>
  <si>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</si>
  <si>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</si>
  <si>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</si>
  <si>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</si>
  <si>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</si>
  <si>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</si>
  <si>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</si>
  <si>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</si>
  <si>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</si>
  <si>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</si>
  <si>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</si>
  <si>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</si>
  <si>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</si>
  <si>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</si>
  <si>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</si>
  <si>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</si>
  <si>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</si>
  <si>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</si>
  <si>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</si>
  <si>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</si>
  <si>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</si>
  <si>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</si>
  <si>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</si>
  <si>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</si>
  <si>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</si>
  <si>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</si>
  <si>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</si>
  <si>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</si>
  <si>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</si>
  <si>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</si>
  <si>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</si>
  <si>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</si>
  <si>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</si>
  <si>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</si>
  <si>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</si>
  <si>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</si>
  <si>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</si>
  <si>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</si>
  <si>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</si>
  <si>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</si>
  <si>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</si>
  <si>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</si>
  <si>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</si>
  <si>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</si>
  <si>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</si>
  <si>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</si>
  <si>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</si>
  <si>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</si>
  <si>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</si>
  <si>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</si>
  <si>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</si>
  <si>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</si>
  <si>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</si>
  <si>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</si>
  <si>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</si>
  <si>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</si>
  <si>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</si>
  <si>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</si>
  <si>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</si>
  <si>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</si>
  <si>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</si>
  <si>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</si>
  <si>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</si>
  <si>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</si>
  <si>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</si>
  <si>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</si>
  <si>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</si>
  <si>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</si>
  <si>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</si>
  <si>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</si>
  <si>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</si>
  <si>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</si>
  <si>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</si>
  <si>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</si>
  <si>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</si>
  <si>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</si>
  <si>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</si>
  <si>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</si>
  <si>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</si>
  <si>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</si>
  <si>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</si>
  <si>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</si>
  <si>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</si>
  <si>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</si>
  <si>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</si>
  <si>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</si>
  <si>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</si>
  <si>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</si>
  <si>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</si>
  <si>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</si>
  <si>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</si>
  <si>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</si>
  <si>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</si>
  <si>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</si>
  <si>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</si>
  <si>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</si>
  <si>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</si>
  <si>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</si>
  <si>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</si>
  <si>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</si>
  <si>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</si>
  <si>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</si>
  <si>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</si>
  <si>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</si>
  <si>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</si>
  <si>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</si>
  <si>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</si>
  <si>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</si>
  <si>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</si>
  <si>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</si>
  <si>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</si>
  <si>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</si>
  <si>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</si>
  <si>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</si>
  <si>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</si>
  <si>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</si>
  <si>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</si>
  <si>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</si>
  <si>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</si>
  <si>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</si>
  <si>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</si>
  <si>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</si>
  <si>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</si>
  <si>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</si>
  <si>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</si>
  <si>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</si>
  <si>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</si>
  <si>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</si>
  <si>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</si>
  <si>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</si>
  <si>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</si>
  <si>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</si>
  <si>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</si>
  <si>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</si>
  <si>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</si>
  <si>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</si>
  <si>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</si>
  <si>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</si>
  <si>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</si>
  <si>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</si>
  <si>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</si>
  <si>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</si>
  <si>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</si>
  <si>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</si>
  <si>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</si>
  <si>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</si>
  <si>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</si>
  <si>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</si>
  <si>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</si>
  <si>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</si>
  <si>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</si>
  <si>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</si>
  <si>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</si>
  <si>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</si>
  <si>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</si>
  <si>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</si>
  <si>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</si>
  <si>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</si>
  <si>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</si>
  <si>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</si>
  <si>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</si>
  <si>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</si>
  <si>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</si>
  <si>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</si>
  <si>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</si>
  <si>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</si>
  <si>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</si>
  <si>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</si>
  <si>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</si>
  <si>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</si>
  <si>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</si>
  <si>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</si>
  <si>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</si>
  <si>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</si>
  <si>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</si>
  <si>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</si>
  <si>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</si>
  <si>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</si>
  <si>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</si>
  <si>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</si>
  <si>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</si>
  <si>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</si>
  <si>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</si>
  <si>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</si>
  <si>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</si>
  <si>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</si>
  <si>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</si>
  <si>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</si>
  <si>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</si>
  <si>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</si>
  <si>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</si>
  <si>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</si>
  <si>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</si>
  <si>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</si>
  <si>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</si>
  <si>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</si>
  <si>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</si>
  <si>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</si>
  <si>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</si>
  <si>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</si>
  <si>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</si>
  <si>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</si>
  <si>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</si>
  <si>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</si>
  <si>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</si>
  <si>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</si>
  <si>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</si>
  <si>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</si>
  <si>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</si>
  <si>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</si>
  <si>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</si>
  <si>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</si>
  <si>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</si>
  <si>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</si>
  <si>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</si>
  <si>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</si>
  <si>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</si>
  <si>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</si>
  <si>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</si>
  <si>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</si>
  <si>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</si>
  <si>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</si>
  <si>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</si>
  <si>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</si>
  <si>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</si>
  <si>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</si>
  <si>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</si>
  <si>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</si>
  <si>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</si>
  <si>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</si>
  <si>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</si>
  <si>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</si>
  <si>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</si>
  <si>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</si>
  <si>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</si>
  <si>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</si>
  <si>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</si>
  <si>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</si>
  <si>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</si>
  <si>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</si>
  <si>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</si>
  <si>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</si>
  <si>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</si>
  <si>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</si>
  <si>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</si>
  <si>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</si>
  <si>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</si>
  <si>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</si>
  <si>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</si>
  <si>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</si>
  <si>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</si>
  <si>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</si>
  <si>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</si>
  <si>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</si>
  <si>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</si>
  <si>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</si>
  <si>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</si>
  <si>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</si>
  <si>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</si>
  <si>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</si>
  <si>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</si>
  <si>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</si>
  <si>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</si>
  <si>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</si>
  <si>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</si>
  <si>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</si>
  <si>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</si>
  <si>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</si>
  <si>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</si>
  <si>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</si>
  <si>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</si>
  <si>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</si>
  <si>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</si>
  <si>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</si>
  <si>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</si>
  <si>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</si>
  <si>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</si>
  <si>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</si>
  <si>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</si>
  <si>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</si>
  <si>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</si>
  <si>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</si>
  <si>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</si>
  <si>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</si>
  <si>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</si>
  <si>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</si>
  <si>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</si>
  <si>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</si>
  <si>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</si>
  <si>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</si>
  <si>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</si>
  <si>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</si>
  <si>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</si>
  <si>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</si>
  <si>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</si>
  <si>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</si>
  <si>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</si>
  <si>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</si>
  <si>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</si>
  <si>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</si>
  <si>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</si>
  <si>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</si>
  <si>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</si>
  <si>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</si>
  <si>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</si>
  <si>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</si>
  <si>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</si>
  <si>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</si>
  <si>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</si>
  <si>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</si>
  <si>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</si>
  <si>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</si>
  <si>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</si>
  <si>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</si>
  <si>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</si>
  <si>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</si>
  <si>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</si>
  <si>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</si>
  <si>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</si>
  <si>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</si>
  <si>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</si>
  <si>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</si>
  <si>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</si>
  <si>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</si>
  <si>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</si>
  <si>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</si>
  <si>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</si>
  <si>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</si>
  <si>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</si>
  <si>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</si>
  <si>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</si>
  <si>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</si>
  <si>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</si>
  <si>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</si>
  <si>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</si>
  <si>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</si>
  <si>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</si>
  <si>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</si>
  <si>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</si>
  <si>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</si>
  <si>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</si>
  <si>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</si>
  <si>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</si>
  <si>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</si>
  <si>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</si>
  <si>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</si>
  <si>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</si>
  <si>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</si>
  <si>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</si>
  <si>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</si>
  <si>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</si>
  <si>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</si>
  <si>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</si>
  <si>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</si>
  <si>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</si>
  <si>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</si>
  <si>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</si>
  <si>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</si>
  <si>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</si>
  <si>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</si>
  <si>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</si>
  <si>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</si>
  <si>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</si>
  <si>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</si>
  <si>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</si>
  <si>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</si>
  <si>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</si>
  <si>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</si>
  <si>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</si>
  <si>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</si>
  <si>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</si>
  <si>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</si>
  <si>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</si>
  <si>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</si>
  <si>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</si>
  <si>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</si>
  <si>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</si>
  <si>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</si>
  <si>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</si>
  <si>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</si>
  <si>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</si>
  <si>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</si>
  <si>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</si>
  <si>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</si>
  <si>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</si>
  <si>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</si>
  <si>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</si>
  <si>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</si>
  <si>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</si>
  <si>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</si>
  <si>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</si>
  <si>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</si>
  <si>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</si>
  <si>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</si>
  <si>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</si>
  <si>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</si>
  <si>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</si>
  <si>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</si>
  <si>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</si>
  <si>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</si>
  <si>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</si>
  <si>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</si>
  <si>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</si>
  <si>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</si>
  <si>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</si>
  <si>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</si>
  <si>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</si>
  <si>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</si>
  <si>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</si>
  <si>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</si>
  <si>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</si>
  <si>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</si>
  <si>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</si>
  <si>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</si>
  <si>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</si>
  <si>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</si>
  <si>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</si>
  <si>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</si>
  <si>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</si>
  <si>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</si>
  <si>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</si>
  <si>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</si>
  <si>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</si>
  <si>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</si>
  <si>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</si>
  <si>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</si>
  <si>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</si>
  <si>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</si>
  <si>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</si>
  <si>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</si>
  <si>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</si>
  <si>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</si>
  <si>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</si>
  <si>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</si>
  <si>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</si>
  <si>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</si>
  <si>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</si>
  <si>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</si>
  <si>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</si>
  <si>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</si>
  <si>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</si>
  <si>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</si>
  <si>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</si>
  <si>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</si>
  <si>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</si>
  <si>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</si>
  <si>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</si>
  <si>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</si>
  <si>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</si>
  <si>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</si>
  <si>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</si>
  <si>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</si>
  <si>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</si>
  <si>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</si>
  <si>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</si>
  <si>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</si>
  <si>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</si>
  <si>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</si>
  <si>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</si>
  <si>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</si>
  <si>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</si>
  <si>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</si>
  <si>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</si>
  <si>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</si>
  <si>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</si>
  <si>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</si>
  <si>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</si>
  <si>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</si>
  <si>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</si>
  <si>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</si>
  <si>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</si>
  <si>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</si>
  <si>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</si>
  <si>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</si>
  <si>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</si>
  <si>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</si>
  <si>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</si>
  <si>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</si>
  <si>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</si>
  <si>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</si>
  <si>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</si>
  <si>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</si>
  <si>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</si>
  <si>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</si>
  <si>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</si>
  <si>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</si>
  <si>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</si>
  <si>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</si>
  <si>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</si>
  <si>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</si>
  <si>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</si>
  <si>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</si>
  <si>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</si>
  <si>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</si>
  <si>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</si>
  <si>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</si>
  <si>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</si>
  <si>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</si>
  <si>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</si>
  <si>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</si>
  <si>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</si>
  <si>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</si>
  <si>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</si>
  <si>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</si>
  <si>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</si>
  <si>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</si>
  <si>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</si>
  <si>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</si>
  <si>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</si>
  <si>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</si>
  <si>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</si>
  <si>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</si>
  <si>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</si>
  <si>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</si>
  <si>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</si>
  <si>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</si>
  <si>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</si>
  <si>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</si>
  <si>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</si>
  <si>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</si>
  <si>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</si>
  <si>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</si>
  <si>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</si>
  <si>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</si>
  <si>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</si>
  <si>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</si>
  <si>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</si>
  <si>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</si>
  <si>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</si>
  <si>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</si>
  <si>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</si>
  <si>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</si>
  <si>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</si>
  <si>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</si>
  <si>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</si>
  <si>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</si>
  <si>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</si>
  <si>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</si>
  <si>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</si>
  <si>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</si>
  <si>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</si>
  <si>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</si>
  <si>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</si>
  <si>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</si>
  <si>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</si>
  <si>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</si>
  <si>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</si>
  <si>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</si>
  <si>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</si>
  <si>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</si>
  <si>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</si>
  <si>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</si>
  <si>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</si>
  <si>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</si>
  <si>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</si>
  <si>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</si>
  <si>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</si>
  <si>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</si>
  <si>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</si>
  <si>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</si>
  <si>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</si>
  <si>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</si>
  <si>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</si>
  <si>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</si>
  <si>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</si>
  <si>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</si>
  <si>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</si>
  <si>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</si>
  <si>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</si>
  <si>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</si>
  <si>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</si>
  <si>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</si>
  <si>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</si>
  <si>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</si>
  <si>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</si>
  <si>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</si>
  <si>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</si>
  <si>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</si>
  <si>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</si>
  <si>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</si>
  <si>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</si>
  <si>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</si>
  <si>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</si>
  <si>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</si>
  <si>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</si>
  <si>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</si>
  <si>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</si>
  <si>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</si>
  <si>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</si>
  <si>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</si>
  <si>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</si>
  <si>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</si>
  <si>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</si>
  <si>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</si>
  <si>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</si>
  <si>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</si>
  <si>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</si>
  <si>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</si>
  <si>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</si>
  <si>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</si>
  <si>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</si>
  <si>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</si>
  <si>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</si>
  <si>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</si>
  <si>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</si>
  <si>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</si>
  <si>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</si>
  <si>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</si>
  <si>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</si>
  <si>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</si>
  <si>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</si>
  <si>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</si>
  <si>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</si>
  <si>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</si>
  <si>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</si>
  <si>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</si>
  <si>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</si>
  <si>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</si>
  <si>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</si>
  <si>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</si>
  <si>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</si>
  <si>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</si>
  <si>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</si>
  <si>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</si>
  <si>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</si>
  <si>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</si>
  <si>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</si>
  <si>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</si>
  <si>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</si>
  <si>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</si>
  <si>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</si>
  <si>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</si>
  <si>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</si>
  <si>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</si>
  <si>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</si>
  <si>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</si>
  <si>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</si>
  <si>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</si>
  <si>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</si>
  <si>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</si>
  <si>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</si>
  <si>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</si>
  <si>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</si>
  <si>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</si>
  <si>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</si>
  <si>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</si>
  <si>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</si>
  <si>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</si>
  <si>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</si>
  <si>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</si>
  <si>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</si>
  <si>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</si>
  <si>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</si>
  <si>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</si>
  <si>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</si>
  <si>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</si>
  <si>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</si>
  <si>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</si>
  <si>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</si>
  <si>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</si>
  <si>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</si>
  <si>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</si>
  <si>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</si>
  <si>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</si>
  <si>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</si>
  <si>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</si>
  <si>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</si>
  <si>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</si>
  <si>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</si>
  <si>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</si>
  <si>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</si>
  <si>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</si>
  <si>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</si>
  <si>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</si>
  <si>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</si>
  <si>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</si>
  <si>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</si>
  <si>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</si>
  <si>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</si>
  <si>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</si>
  <si>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</si>
  <si>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</si>
  <si>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</si>
  <si>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</si>
  <si>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</si>
  <si>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</si>
  <si>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</si>
  <si>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</si>
  <si>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</si>
  <si>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</si>
  <si>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</si>
  <si>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</si>
  <si>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</si>
  <si>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</si>
  <si>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</si>
  <si>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</si>
  <si>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</si>
  <si>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</si>
  <si>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</si>
  <si>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</si>
  <si>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</si>
  <si>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</si>
  <si>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</si>
  <si>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</si>
  <si>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</si>
  <si>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</si>
  <si>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</si>
  <si>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</si>
  <si>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</si>
  <si>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</si>
  <si>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</si>
  <si>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</si>
  <si>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</si>
  <si>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</si>
  <si>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</si>
  <si>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</si>
  <si>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</si>
  <si>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</si>
  <si>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</si>
  <si>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</si>
  <si>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</si>
  <si>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</si>
  <si>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</si>
  <si>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</si>
  <si>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</si>
  <si>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</si>
  <si>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</si>
  <si>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</si>
  <si>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</si>
  <si>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</si>
  <si>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</si>
  <si>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</si>
  <si>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</si>
  <si>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</si>
  <si>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</si>
  <si>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</si>
  <si>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</si>
  <si>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</si>
  <si>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</si>
  <si>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</si>
  <si>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</si>
  <si>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</si>
  <si>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</si>
  <si>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</si>
  <si>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</si>
  <si>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</si>
  <si>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</si>
  <si>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</si>
  <si>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</si>
  <si>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</si>
  <si>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</si>
  <si>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</si>
  <si>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</si>
  <si>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</si>
  <si>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</si>
  <si>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</si>
  <si>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</si>
  <si>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</si>
  <si>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</si>
  <si>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</si>
  <si>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</si>
  <si>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</si>
  <si>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</si>
  <si>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</si>
  <si>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</si>
  <si>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</si>
  <si>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</si>
  <si>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</si>
  <si>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</si>
  <si>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</si>
  <si>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</si>
  <si>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</si>
  <si>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</si>
  <si>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</si>
  <si>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</si>
  <si>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</si>
  <si>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</si>
  <si>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</si>
  <si>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</si>
  <si>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</si>
  <si>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</si>
  <si>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</si>
  <si>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</si>
  <si>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</si>
  <si>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</si>
  <si>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</si>
  <si>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</si>
  <si>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</si>
  <si>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</si>
  <si>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</si>
  <si>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</si>
  <si>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</si>
  <si>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</si>
  <si>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</si>
  <si>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</si>
  <si>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</si>
  <si>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</si>
  <si>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</si>
  <si>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</si>
  <si>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</si>
  <si>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</si>
  <si>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</si>
  <si>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</si>
  <si>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</si>
  <si>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</si>
  <si>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</si>
  <si>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</si>
  <si>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</si>
  <si>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</si>
  <si>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</si>
  <si>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</si>
  <si>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</si>
  <si>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</si>
  <si>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</si>
  <si>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</si>
  <si>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</si>
  <si>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</si>
  <si>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</si>
  <si>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</si>
  <si>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</si>
  <si>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</si>
  <si>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</si>
  <si>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</si>
  <si>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</si>
  <si>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</si>
  <si>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</si>
  <si>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</si>
  <si>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</si>
  <si>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</si>
  <si>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</si>
  <si>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</si>
  <si>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</si>
  <si>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</si>
  <si>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</si>
  <si>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</si>
  <si>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</si>
  <si>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</si>
  <si>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</si>
  <si>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</si>
  <si>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</si>
  <si>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</si>
  <si>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</si>
  <si>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</si>
  <si>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</si>
  <si>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</si>
  <si>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</si>
  <si>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</si>
  <si>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</si>
  <si>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</si>
  <si>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</si>
  <si>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</si>
  <si>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</si>
  <si>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</si>
  <si>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</si>
  <si>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</si>
  <si>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</si>
  <si>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</si>
  <si>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</si>
  <si>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</si>
  <si>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</si>
  <si>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</si>
  <si>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</si>
  <si>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</si>
  <si>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</si>
  <si>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</si>
  <si>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</si>
  <si>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</si>
  <si>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</si>
  <si>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</si>
  <si>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</si>
  <si>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</si>
  <si>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</si>
  <si>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</si>
  <si>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</si>
  <si>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</si>
  <si>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</si>
  <si>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</si>
  <si>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</si>
  <si>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</si>
  <si>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</si>
  <si>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</si>
  <si>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</si>
  <si>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</si>
  <si>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</si>
  <si>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</si>
  <si>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</si>
  <si>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</si>
  <si>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</si>
  <si>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</si>
  <si>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</si>
  <si>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</si>
  <si>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</si>
  <si>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</si>
  <si>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</si>
  <si>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</si>
  <si>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</si>
  <si>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</si>
  <si>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</si>
  <si>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</si>
  <si>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</si>
  <si>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</si>
  <si>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</si>
  <si>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</si>
  <si>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</si>
  <si>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</si>
  <si>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</si>
  <si>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</si>
  <si>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</si>
  <si>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</si>
  <si>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</si>
  <si>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</si>
  <si>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</si>
  <si>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</si>
  <si>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</si>
  <si>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</si>
  <si>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</si>
  <si>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</si>
  <si>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</si>
  <si>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</si>
  <si>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</si>
  <si>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</si>
  <si>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</si>
  <si>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</si>
  <si>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</si>
  <si>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</si>
  <si>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</si>
  <si>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</si>
  <si>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</si>
  <si>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</si>
  <si>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</si>
  <si>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</si>
  <si>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</si>
  <si>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</si>
  <si>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</si>
  <si>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</si>
  <si>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</si>
  <si>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</si>
  <si>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</si>
  <si>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</si>
  <si>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</si>
  <si>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</si>
  <si>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</si>
  <si>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</si>
  <si>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</si>
  <si>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</si>
  <si>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</si>
  <si>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</si>
  <si>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</si>
  <si>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</si>
  <si>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</si>
  <si>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</si>
  <si>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</si>
  <si>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</si>
  <si>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</si>
  <si>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</si>
  <si>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</si>
  <si>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</si>
  <si>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</si>
  <si>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</si>
  <si>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</si>
  <si>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</si>
  <si>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</si>
  <si>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</si>
  <si>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</si>
  <si>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</si>
  <si>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</si>
  <si>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</si>
  <si>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</si>
  <si>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</si>
  <si>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</si>
  <si>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</si>
  <si>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</si>
  <si>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</si>
  <si>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</si>
  <si>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</si>
  <si>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</si>
  <si>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</si>
  <si>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</si>
  <si>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</si>
  <si>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</si>
  <si>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</si>
  <si>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</si>
  <si>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</si>
  <si>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</si>
  <si>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</si>
  <si>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</si>
  <si>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</si>
  <si>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</si>
  <si>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</si>
  <si>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</si>
  <si>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</si>
  <si>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</si>
  <si>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</si>
  <si>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</si>
  <si>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</si>
  <si>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</si>
  <si>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</si>
  <si>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</si>
  <si>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</si>
  <si>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</si>
  <si>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</si>
  <si>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</si>
  <si>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</si>
  <si>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</si>
  <si>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</si>
  <si>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</si>
  <si>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</si>
  <si>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</si>
  <si>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</si>
  <si>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</si>
  <si>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</si>
  <si>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</si>
  <si>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</si>
  <si>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</si>
  <si>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</si>
  <si>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</si>
  <si>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</si>
  <si>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</si>
  <si>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</si>
  <si>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</si>
  <si>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</si>
  <si>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</si>
  <si>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</si>
  <si>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</si>
  <si>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</si>
  <si>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</si>
  <si>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</si>
  <si>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</si>
  <si>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</si>
  <si>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</si>
  <si>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</si>
  <si>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</si>
  <si>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</si>
  <si>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</si>
  <si>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</si>
  <si>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</si>
  <si>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</si>
  <si>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</si>
  <si>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</si>
  <si>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</si>
  <si>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</si>
  <si>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</si>
  <si>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</si>
  <si>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</si>
  <si>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</si>
  <si>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</si>
  <si>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</si>
  <si>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</si>
  <si>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</si>
  <si>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</si>
  <si>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</si>
  <si>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</si>
  <si>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</si>
  <si>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</si>
  <si>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</si>
  <si>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</si>
  <si>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</si>
  <si>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</si>
  <si>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</si>
  <si>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</si>
  <si>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</si>
  <si>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</si>
  <si>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</si>
  <si>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</si>
  <si>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</si>
  <si>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</si>
  <si>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</si>
  <si>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</si>
  <si>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</si>
  <si>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</si>
  <si>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</si>
  <si>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</si>
  <si>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</si>
  <si>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</si>
  <si>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</si>
  <si>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</si>
  <si>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</si>
  <si>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</si>
  <si>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</si>
  <si>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</si>
  <si>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</si>
  <si>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</si>
  <si>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</si>
  <si>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</si>
  <si>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</si>
  <si>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</si>
  <si>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</si>
  <si>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</si>
  <si>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</si>
  <si>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</si>
  <si>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</si>
  <si>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</si>
  <si>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</si>
  <si>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</si>
  <si>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</si>
  <si>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</si>
  <si>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</si>
  <si>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</si>
  <si>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</si>
  <si>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</si>
  <si>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</si>
  <si>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</si>
  <si>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</si>
  <si>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</si>
  <si>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</si>
  <si>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</si>
  <si>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</si>
  <si>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</si>
  <si>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</si>
  <si>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</si>
  <si>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</si>
  <si>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</si>
  <si>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</si>
  <si>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</si>
  <si>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</si>
  <si>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</si>
  <si>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</si>
  <si>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</si>
  <si>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</si>
  <si>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</si>
  <si>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</si>
  <si>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</si>
  <si>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</si>
  <si>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</si>
  <si>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</si>
  <si>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</si>
  <si>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</si>
  <si>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</si>
  <si>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</si>
  <si>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</si>
  <si>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</si>
  <si>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</si>
  <si>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</si>
  <si>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</si>
  <si>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</si>
  <si>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</si>
  <si>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</si>
  <si>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</si>
  <si>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</si>
  <si>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</si>
  <si>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</si>
  <si>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</si>
  <si>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</si>
  <si>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</si>
  <si>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</si>
  <si>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</si>
  <si>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</si>
  <si>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</si>
  <si>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</si>
  <si>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</si>
  <si>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</si>
  <si>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</si>
  <si>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</si>
  <si>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</si>
  <si>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</si>
  <si>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</si>
  <si>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</si>
  <si>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</si>
  <si>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</si>
  <si>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</si>
  <si>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</si>
  <si>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</si>
  <si>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</si>
  <si>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</si>
  <si>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</si>
  <si>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</si>
  <si>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</si>
  <si>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</si>
  <si>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</si>
  <si>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</si>
  <si>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</si>
  <si>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</si>
  <si>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</si>
  <si>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</si>
  <si>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</si>
  <si>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</si>
  <si>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</si>
  <si>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</si>
  <si>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</si>
  <si>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</si>
  <si>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</si>
  <si>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</si>
  <si>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</si>
  <si>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</si>
  <si>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</si>
  <si>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</si>
  <si>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</si>
  <si>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</si>
  <si>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</si>
  <si>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</si>
  <si>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</si>
  <si>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</si>
  <si>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</si>
  <si>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</si>
  <si>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</si>
  <si>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</si>
  <si>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</si>
  <si>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</si>
  <si>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</si>
  <si>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</si>
  <si>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</si>
  <si>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</si>
  <si>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</si>
  <si>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</si>
  <si>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</si>
  <si>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</si>
  <si>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</si>
  <si>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</si>
  <si>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</si>
  <si>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</si>
  <si>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</si>
  <si>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</si>
  <si>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</si>
  <si>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</si>
  <si>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</si>
  <si>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</si>
  <si>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</si>
  <si>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</si>
  <si>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</si>
  <si>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</si>
  <si>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</si>
  <si>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</si>
  <si>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</si>
  <si>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</si>
  <si>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</si>
  <si>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</si>
  <si>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</si>
  <si>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</si>
  <si>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</si>
  <si>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</si>
  <si>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</si>
  <si>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</si>
  <si>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</si>
  <si>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</si>
  <si>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</si>
  <si>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</si>
  <si>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</si>
  <si>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</si>
  <si>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</si>
  <si>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</si>
  <si>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</si>
  <si>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</si>
  <si>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</si>
  <si>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</si>
  <si>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</si>
  <si>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</si>
  <si>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</si>
  <si>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</si>
  <si>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</si>
  <si>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</si>
  <si>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</si>
  <si>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</si>
  <si>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</si>
  <si>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</si>
  <si>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</si>
  <si>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</si>
  <si>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</si>
  <si>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</si>
  <si>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</si>
  <si>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</si>
  <si>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</si>
  <si>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</si>
  <si>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</si>
  <si>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</si>
  <si>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</si>
  <si>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</si>
  <si>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</si>
  <si>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</si>
  <si>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</si>
  <si>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</si>
  <si>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</si>
  <si>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</si>
  <si>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</si>
  <si>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</si>
  <si>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</si>
  <si>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</si>
  <si>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</si>
  <si>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</si>
  <si>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</si>
  <si>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</si>
  <si>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</si>
  <si>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</si>
  <si>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</si>
  <si>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</si>
  <si>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</si>
  <si>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</si>
  <si>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</si>
  <si>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</si>
  <si>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</si>
  <si>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</si>
  <si>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</si>
  <si>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</si>
  <si>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</si>
  <si>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</si>
  <si>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</si>
  <si>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</si>
  <si>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</si>
  <si>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</si>
  <si>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</si>
  <si>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</si>
  <si>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</si>
  <si>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</si>
  <si>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</si>
  <si>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</si>
  <si>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</si>
  <si>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</si>
  <si>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</si>
  <si>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</si>
  <si>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</si>
  <si>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</si>
  <si>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</si>
  <si>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</si>
  <si>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</si>
  <si>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</si>
  <si>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</si>
  <si>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</si>
  <si>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</si>
  <si>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</si>
  <si>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</si>
  <si>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</si>
  <si>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</si>
  <si>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</si>
  <si>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</si>
  <si>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</si>
  <si>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</si>
  <si>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</si>
  <si>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</si>
  <si>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</si>
  <si>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</si>
  <si>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</si>
  <si>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</si>
  <si>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</si>
  <si>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</si>
  <si>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</si>
  <si>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</si>
  <si>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</si>
  <si>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</si>
  <si>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</si>
  <si>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</si>
  <si>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</si>
  <si>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</si>
  <si>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</si>
  <si>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</si>
  <si>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</si>
  <si>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</si>
  <si>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</si>
  <si>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</si>
  <si>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</si>
  <si>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</si>
  <si>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</si>
  <si>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</si>
  <si>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</si>
  <si>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</si>
  <si>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</si>
  <si>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</si>
  <si>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</si>
  <si>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</si>
  <si>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</si>
  <si>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</si>
  <si>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</si>
  <si>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</si>
  <si>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</si>
  <si>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</si>
  <si>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</si>
  <si>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</si>
  <si>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</si>
  <si>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</si>
  <si>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</si>
  <si>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</si>
  <si>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</si>
  <si>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</si>
  <si>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</si>
  <si>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</si>
  <si>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</si>
  <si>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</si>
  <si>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</si>
  <si>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</si>
  <si>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</si>
  <si>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</si>
  <si>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</si>
  <si>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</si>
  <si>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</si>
  <si>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</si>
  <si>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</si>
  <si>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</si>
  <si>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</si>
  <si>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</si>
  <si>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</si>
  <si>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</si>
  <si>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</si>
  <si>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</si>
  <si>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</si>
  <si>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</si>
  <si>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</si>
  <si>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</si>
  <si>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</si>
  <si>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</si>
  <si>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</si>
  <si>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</si>
  <si>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</si>
  <si>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</si>
  <si>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</si>
  <si>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</si>
  <si>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</si>
  <si>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</si>
  <si>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</si>
  <si>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</si>
  <si>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</si>
  <si>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</si>
  <si>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</si>
  <si>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</si>
  <si>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</si>
  <si>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</si>
  <si>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</si>
  <si>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</si>
  <si>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</si>
  <si>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</si>
  <si>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</si>
  <si>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</si>
  <si>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</si>
  <si>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</si>
  <si>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</si>
  <si>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</si>
  <si>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</si>
  <si>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</si>
  <si>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</si>
  <si>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</si>
  <si>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</si>
  <si>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</si>
  <si>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</si>
  <si>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</si>
  <si>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</si>
  <si>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</si>
  <si>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</si>
  <si>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</si>
  <si>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</si>
  <si>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</si>
  <si>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</si>
  <si>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</si>
  <si>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</si>
  <si>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</si>
  <si>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</si>
  <si>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</si>
  <si>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</si>
  <si>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</si>
  <si>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</si>
  <si>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</si>
  <si>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</si>
  <si>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</si>
  <si>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</si>
  <si>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</si>
  <si>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</si>
  <si>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</si>
  <si>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</si>
  <si>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</si>
  <si>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</si>
  <si>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</si>
  <si>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</si>
  <si>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</si>
  <si>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</si>
  <si>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</si>
  <si>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</si>
  <si>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</si>
  <si>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</si>
  <si>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</si>
  <si>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</si>
  <si>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</si>
  <si>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</si>
  <si>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</si>
  <si>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</si>
  <si>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</si>
  <si>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</si>
  <si>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</si>
  <si>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</si>
  <si>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</si>
  <si>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</si>
  <si>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</si>
  <si>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</si>
  <si>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</si>
  <si>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</si>
  <si>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</si>
  <si>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</si>
  <si>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</si>
  <si>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</si>
  <si>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</si>
  <si>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</si>
  <si>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</si>
  <si>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</si>
  <si>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</si>
  <si>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</si>
  <si>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</si>
  <si>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</si>
  <si>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</si>
  <si>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</si>
  <si>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</si>
  <si>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</si>
  <si>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</si>
  <si>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</si>
  <si>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</si>
  <si>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</si>
  <si>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</si>
  <si>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</si>
  <si>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</si>
  <si>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</si>
  <si>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</si>
  <si>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</si>
  <si>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</si>
  <si>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</si>
  <si>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</si>
  <si>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</si>
  <si>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</si>
  <si>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</si>
  <si>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</si>
  <si>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</si>
  <si>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</si>
  <si>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</si>
  <si>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</si>
  <si>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</si>
  <si>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</si>
  <si>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</si>
  <si>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</si>
  <si>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</si>
  <si>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</si>
  <si>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</si>
  <si>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</si>
  <si>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</si>
  <si>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</si>
  <si>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</si>
  <si>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</si>
  <si>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</si>
  <si>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</si>
  <si>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</si>
  <si>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</si>
  <si>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</si>
  <si>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</si>
  <si>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</si>
  <si>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</si>
  <si>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</si>
  <si>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</si>
  <si>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</si>
  <si>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</si>
  <si>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</si>
  <si>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</si>
  <si>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</si>
  <si>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</si>
  <si>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</si>
  <si>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</si>
  <si>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</si>
  <si>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</si>
  <si>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</si>
  <si>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</si>
  <si>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</si>
  <si>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</si>
  <si>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</si>
  <si>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</si>
  <si>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</si>
  <si>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</si>
  <si>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</si>
  <si>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</si>
  <si>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</si>
  <si>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</si>
  <si>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</si>
  <si>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</si>
  <si>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</si>
  <si>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</si>
  <si>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</si>
  <si>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</si>
  <si>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</si>
  <si>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</si>
  <si>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</si>
  <si>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</si>
  <si>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</si>
  <si>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</si>
  <si>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</si>
  <si>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</si>
  <si>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</si>
  <si>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</si>
  <si>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</si>
  <si>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</si>
  <si>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</si>
  <si>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</si>
  <si>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</si>
  <si>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</si>
  <si>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</si>
  <si>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</si>
  <si>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</si>
  <si>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</si>
  <si>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</si>
  <si>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</si>
  <si>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</si>
  <si>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</si>
  <si>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</si>
  <si>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</si>
  <si>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</si>
  <si>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</si>
  <si>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</si>
  <si>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</si>
  <si>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</si>
  <si>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</si>
  <si>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</si>
  <si>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</si>
  <si>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</si>
  <si>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</si>
  <si>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</si>
  <si>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</si>
  <si>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</si>
  <si>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</si>
  <si>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</si>
  <si>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</si>
  <si>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</si>
  <si>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</si>
  <si>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</si>
  <si>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</si>
  <si>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</si>
  <si>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</si>
  <si>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</si>
  <si>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</si>
  <si>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</si>
  <si>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</si>
  <si>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</si>
  <si>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</si>
  <si>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</si>
  <si>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</si>
  <si>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</si>
  <si>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</si>
  <si>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</si>
  <si>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</si>
  <si>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</si>
  <si>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</si>
  <si>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</si>
  <si>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</si>
  <si>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</si>
  <si>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</si>
  <si>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</si>
  <si>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</si>
  <si>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</si>
  <si>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</si>
  <si>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</si>
  <si>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</si>
  <si>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</si>
  <si>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</si>
  <si>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</si>
  <si>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</si>
  <si>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</si>
  <si>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</si>
  <si>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</si>
  <si>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</si>
  <si>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</si>
  <si>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</si>
  <si>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</si>
  <si>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</si>
  <si>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</si>
  <si>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</si>
  <si>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</si>
  <si>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</si>
  <si>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</si>
  <si>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</si>
  <si>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</si>
  <si>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</si>
  <si>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</si>
  <si>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</si>
  <si>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</si>
  <si>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</si>
  <si>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</si>
  <si>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</si>
  <si>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</si>
  <si>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</si>
  <si>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</si>
  <si>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</si>
  <si>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</si>
  <si>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</si>
  <si>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</si>
  <si>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</si>
  <si>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</si>
  <si>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</si>
  <si>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</si>
  <si>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</si>
  <si>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</si>
  <si>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</si>
  <si>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</si>
  <si>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</si>
  <si>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</si>
  <si>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</si>
  <si>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</si>
  <si>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</si>
  <si>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</si>
  <si>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</si>
  <si>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</si>
  <si>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</si>
  <si>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</si>
  <si>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</si>
  <si>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</si>
  <si>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</si>
  <si>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</si>
  <si>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</si>
  <si>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</si>
  <si>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</si>
  <si>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</si>
  <si>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</si>
  <si>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</si>
  <si>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</si>
  <si>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</si>
  <si>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</si>
  <si>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</si>
  <si>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</si>
  <si>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</si>
  <si>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</si>
  <si>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</si>
  <si>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</si>
  <si>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</si>
  <si>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</si>
  <si>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</si>
  <si>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</si>
  <si>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</si>
  <si>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</si>
  <si>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</si>
  <si>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</si>
  <si>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</si>
  <si>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</si>
  <si>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</si>
  <si>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</si>
  <si>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</si>
  <si>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</si>
  <si>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</si>
  <si>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</si>
  <si>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</si>
  <si>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</si>
  <si>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</si>
  <si>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</si>
  <si>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</si>
  <si>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</si>
  <si>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</si>
  <si>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</si>
  <si>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</si>
  <si>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</si>
  <si>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</si>
  <si>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</si>
  <si>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</si>
  <si>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</si>
  <si>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</si>
  <si>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</si>
  <si>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</si>
  <si>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</si>
  <si>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</si>
  <si>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</si>
  <si>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</si>
  <si>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</si>
  <si>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</si>
  <si>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</si>
  <si>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</si>
  <si>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</si>
  <si>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</si>
  <si>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</si>
  <si>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</si>
  <si>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</si>
  <si>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</si>
  <si>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</si>
  <si>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</si>
  <si>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</si>
  <si>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</si>
  <si>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</si>
  <si>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</si>
  <si>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</si>
  <si>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</si>
  <si>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</si>
  <si>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</si>
  <si>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</si>
  <si>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</si>
  <si>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</si>
  <si>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</si>
  <si>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</si>
  <si>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</si>
  <si>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</si>
  <si>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</si>
  <si>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</si>
  <si>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</si>
  <si>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</si>
  <si>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</si>
  <si>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</si>
  <si>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</si>
  <si>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</si>
  <si>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</si>
  <si>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</si>
  <si>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</si>
  <si>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</si>
  <si>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</si>
  <si>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</si>
  <si>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</si>
  <si>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</si>
  <si>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</si>
  <si>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</si>
  <si>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</si>
  <si>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</si>
  <si>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</si>
  <si>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</si>
  <si>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</si>
  <si>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</si>
  <si>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</si>
  <si>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</si>
  <si>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</si>
  <si>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</si>
  <si>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</si>
  <si>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</si>
  <si>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</si>
  <si>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</si>
  <si>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</si>
  <si>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</si>
  <si>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</si>
  <si>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</si>
  <si>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</si>
  <si>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</si>
  <si>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</si>
  <si>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</si>
  <si>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</si>
  <si>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</si>
  <si>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</si>
  <si>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</si>
  <si>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</si>
  <si>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</si>
  <si>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</si>
  <si>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</si>
  <si>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</si>
  <si>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</si>
  <si>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</si>
  <si>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</si>
  <si>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</si>
  <si>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</si>
  <si>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</si>
  <si>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</si>
  <si>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</si>
  <si>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</si>
  <si>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</si>
  <si>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</si>
  <si>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</si>
  <si>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</si>
  <si>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</si>
  <si>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</si>
  <si>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</si>
  <si>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</si>
  <si>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</si>
  <si>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</si>
  <si>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</si>
  <si>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</si>
  <si>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</si>
  <si>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</si>
  <si>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</si>
  <si>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</si>
  <si>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</si>
  <si>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</si>
  <si>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</si>
  <si>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</si>
  <si>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</si>
  <si>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</si>
  <si>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</si>
  <si>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</si>
  <si>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</si>
  <si>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</si>
  <si>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</si>
  <si>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</si>
  <si>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</si>
  <si>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</si>
  <si>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</si>
  <si>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</si>
  <si>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</si>
  <si>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</si>
  <si>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</si>
  <si>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</si>
  <si>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</si>
  <si>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</si>
  <si>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</si>
  <si>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</si>
  <si>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</si>
  <si>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</si>
  <si>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</si>
  <si>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</si>
  <si>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</si>
  <si>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</si>
  <si>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</si>
  <si>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</si>
  <si>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</si>
  <si>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</si>
  <si>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</si>
  <si>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</si>
  <si>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</si>
  <si>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</si>
  <si>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</si>
  <si>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</si>
  <si>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</si>
  <si>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</si>
  <si>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</si>
  <si>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</si>
  <si>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</si>
  <si>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</si>
  <si>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</si>
  <si>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</si>
  <si>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</si>
  <si>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</si>
  <si>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</si>
  <si>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</si>
  <si>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</si>
  <si>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</si>
  <si>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</si>
  <si>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</si>
  <si>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</si>
  <si>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</si>
  <si>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</si>
  <si>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</si>
  <si>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</si>
  <si>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</si>
  <si>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</si>
  <si>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</si>
  <si>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</si>
  <si>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</si>
  <si>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</si>
  <si>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</si>
  <si>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</si>
  <si>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</si>
  <si>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</si>
  <si>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</si>
  <si>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</si>
  <si>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</si>
  <si>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</si>
  <si>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</si>
  <si>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</si>
  <si>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</si>
  <si>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</si>
  <si>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</si>
  <si>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</si>
  <si>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</si>
  <si>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</si>
  <si>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</si>
  <si>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</si>
  <si>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</si>
  <si>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</si>
  <si>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</si>
  <si>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</si>
  <si>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</si>
  <si>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</si>
  <si>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</si>
  <si>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</si>
  <si>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</si>
  <si>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</si>
  <si>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</si>
  <si>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</si>
  <si>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</si>
  <si>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</si>
  <si>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</si>
  <si>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</si>
  <si>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</si>
  <si>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</si>
  <si>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</si>
  <si>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</si>
  <si>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</si>
  <si>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</si>
  <si>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</si>
  <si>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</si>
  <si>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</si>
  <si>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</si>
  <si>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</si>
  <si>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</si>
  <si>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</si>
  <si>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</si>
  <si>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</si>
  <si>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</si>
  <si>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</si>
  <si>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</si>
  <si>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</si>
  <si>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</si>
  <si>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</si>
  <si>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</si>
  <si>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</si>
  <si>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</si>
  <si>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</si>
  <si>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</si>
  <si>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</si>
  <si>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</si>
  <si>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</si>
  <si>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</si>
  <si>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</si>
  <si>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</si>
  <si>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</si>
  <si>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</si>
  <si>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</si>
  <si>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</si>
  <si>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</si>
  <si>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</si>
  <si>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</si>
  <si>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</si>
  <si>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</si>
  <si>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</si>
  <si>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</si>
  <si>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</si>
  <si>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</si>
  <si>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</si>
  <si>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</si>
  <si>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</si>
  <si>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</si>
  <si>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</si>
  <si>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</si>
  <si>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</si>
  <si>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</si>
  <si>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</si>
  <si>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</si>
  <si>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</si>
  <si>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</si>
  <si>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</si>
  <si>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</si>
  <si>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</si>
  <si>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</si>
  <si>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</si>
  <si>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</si>
  <si>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</si>
  <si>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</si>
  <si>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</si>
  <si>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</si>
  <si>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</si>
  <si>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</si>
  <si>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</si>
  <si>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</si>
  <si>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</si>
  <si>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</si>
  <si>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</si>
  <si>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</si>
  <si>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</si>
  <si>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</si>
  <si>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</si>
  <si>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</si>
  <si>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</si>
  <si>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</si>
  <si>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</si>
  <si>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</si>
  <si>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</si>
  <si>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</si>
  <si>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</si>
  <si>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</si>
  <si>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</si>
  <si>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</si>
  <si>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</si>
  <si>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</si>
  <si>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</si>
  <si>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</si>
  <si>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</si>
  <si>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</si>
  <si>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</si>
  <si>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</si>
  <si>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</si>
  <si>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</si>
  <si>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</si>
  <si>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</si>
  <si>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</si>
  <si>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</si>
  <si>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</si>
  <si>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</si>
  <si>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</si>
  <si>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</si>
  <si>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</si>
  <si>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</si>
  <si>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</si>
  <si>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</si>
  <si>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</si>
  <si>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</si>
  <si>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</si>
  <si>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</si>
  <si>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</si>
  <si>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</si>
  <si>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</si>
  <si>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</si>
  <si>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</si>
  <si>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</si>
  <si>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</si>
  <si>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</si>
  <si>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</si>
  <si>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</si>
  <si>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</si>
  <si>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</si>
  <si>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</si>
  <si>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</si>
  <si>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</si>
  <si>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</si>
  <si>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</si>
  <si>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</si>
  <si>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</si>
  <si>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</si>
  <si>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</si>
  <si>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</si>
  <si>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</si>
  <si>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</si>
  <si>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</si>
  <si>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</si>
  <si>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</si>
  <si>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</si>
  <si>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</si>
  <si>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</si>
  <si>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</si>
  <si>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</si>
  <si>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</si>
  <si>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</si>
  <si>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</si>
  <si>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</si>
  <si>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</si>
  <si>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</si>
  <si>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</si>
  <si>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</si>
  <si>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</si>
  <si>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</si>
  <si>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</si>
  <si>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</si>
  <si>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</si>
  <si>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</si>
  <si>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</si>
  <si>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</si>
  <si>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</si>
  <si>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</si>
  <si>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</si>
  <si>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</si>
  <si>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</si>
  <si>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</si>
  <si>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</si>
  <si>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</si>
  <si>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</si>
  <si>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</si>
  <si>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</si>
  <si>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</si>
  <si>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</si>
  <si>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</si>
  <si>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</si>
  <si>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</si>
  <si>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</si>
  <si>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</si>
  <si>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</si>
  <si>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</si>
  <si>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</si>
  <si>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</si>
  <si>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</si>
  <si>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</si>
  <si>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</si>
  <si>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</si>
  <si>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</si>
  <si>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</si>
  <si>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</si>
  <si>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</si>
  <si>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</si>
  <si>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</si>
  <si>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</si>
  <si>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</si>
  <si>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</si>
  <si>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</si>
  <si>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</si>
  <si>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</si>
  <si>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</si>
  <si>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</si>
  <si>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</si>
  <si>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</si>
  <si>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</si>
  <si>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</si>
  <si>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</si>
  <si>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</si>
  <si>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</si>
  <si>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</si>
  <si>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</si>
  <si>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</si>
  <si>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</si>
  <si>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</si>
  <si>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</si>
  <si>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</si>
  <si>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</si>
  <si>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</si>
  <si>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</si>
  <si>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</si>
  <si>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</si>
  <si>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</si>
  <si>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</si>
  <si>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</si>
  <si>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</si>
  <si>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</si>
  <si>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</si>
  <si>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</si>
  <si>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</si>
  <si>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</si>
  <si>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</si>
  <si>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</si>
  <si>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</si>
  <si>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</si>
  <si>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</si>
  <si>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</si>
  <si>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</si>
  <si>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</si>
  <si>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</si>
  <si>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</si>
  <si>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</si>
  <si>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</si>
  <si>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</si>
  <si>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</si>
  <si>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</si>
  <si>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</si>
  <si>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</si>
  <si>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</si>
  <si>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</si>
  <si>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</si>
  <si>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</si>
  <si>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</si>
  <si>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</si>
  <si>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</si>
  <si>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</si>
  <si>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</si>
  <si>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</si>
  <si>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</si>
  <si>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</si>
  <si>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</si>
  <si>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</si>
  <si>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</si>
  <si>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</si>
  <si>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</si>
  <si>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</si>
  <si>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</si>
  <si>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</si>
  <si>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</si>
  <si>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</si>
  <si>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</si>
  <si>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</si>
  <si>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</si>
  <si>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</si>
  <si>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</si>
  <si>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</si>
  <si>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</si>
  <si>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</si>
  <si>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</si>
  <si>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</si>
  <si>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</si>
  <si>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</si>
  <si>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</si>
  <si>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</si>
  <si>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</si>
  <si>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</si>
  <si>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</si>
  <si>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</si>
  <si>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</si>
  <si>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</si>
  <si>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</si>
  <si>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</si>
  <si>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</si>
  <si>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</si>
  <si>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</si>
  <si>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</si>
  <si>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</si>
  <si>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</si>
  <si>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</si>
  <si>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</si>
  <si>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</si>
  <si>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</si>
  <si>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</si>
  <si>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</si>
  <si>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</si>
  <si>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</si>
  <si>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</si>
  <si>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</si>
  <si>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</si>
  <si>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</si>
  <si>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</si>
  <si>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</si>
  <si>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</si>
  <si>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</si>
  <si>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</si>
  <si>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</si>
  <si>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</si>
  <si>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</si>
  <si>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</si>
  <si>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</si>
  <si>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</si>
  <si>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</si>
  <si>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</si>
  <si>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</si>
  <si>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</si>
  <si>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</si>
  <si>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</si>
  <si>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</si>
  <si>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</si>
  <si>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</si>
  <si>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</si>
  <si>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</si>
  <si>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</si>
  <si>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</si>
  <si>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</si>
  <si>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</si>
  <si>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</si>
  <si>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</si>
  <si>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</si>
  <si>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</si>
  <si>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</si>
  <si>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</si>
  <si>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</si>
  <si>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</si>
  <si>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</si>
  <si>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</si>
  <si>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</si>
  <si>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</si>
  <si>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</si>
  <si>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</si>
  <si>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</si>
  <si>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</si>
  <si>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</si>
  <si>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</si>
  <si>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</si>
  <si>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</si>
  <si>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</si>
  <si>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</si>
  <si>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</si>
  <si>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</si>
  <si>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</si>
  <si>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</si>
  <si>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</si>
  <si>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</si>
  <si>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</si>
  <si>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</si>
  <si>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</si>
  <si>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</si>
  <si>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</si>
  <si>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</si>
  <si>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</si>
  <si>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</si>
  <si>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</si>
  <si>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</si>
  <si>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</si>
  <si>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</si>
  <si>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</si>
  <si>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</si>
  <si>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</si>
  <si>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</si>
  <si>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</si>
  <si>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</si>
  <si>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</si>
  <si>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</si>
  <si>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</si>
  <si>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</si>
  <si>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</si>
  <si>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</si>
  <si>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</si>
  <si>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</si>
  <si>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</si>
  <si>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</si>
  <si>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</si>
  <si>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</si>
  <si>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</si>
  <si>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</si>
  <si>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</si>
  <si>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</si>
  <si>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</si>
  <si>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</si>
  <si>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</si>
  <si>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</si>
  <si>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</si>
  <si>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</si>
  <si>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</si>
  <si>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</si>
  <si>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</si>
  <si>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</si>
  <si>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</si>
  <si>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</si>
  <si>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</si>
  <si>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</si>
  <si>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</si>
  <si>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</si>
  <si>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</si>
  <si>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</si>
  <si>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</si>
  <si>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</si>
  <si>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</si>
  <si>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</si>
  <si>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</si>
  <si>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</si>
  <si>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</si>
  <si>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</si>
  <si>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</si>
  <si>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</si>
  <si>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</si>
  <si>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</si>
  <si>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</si>
  <si>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</si>
  <si>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</si>
  <si>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</si>
  <si>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</si>
  <si>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</si>
  <si>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</si>
  <si>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</si>
  <si>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</si>
  <si>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</si>
  <si>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</si>
  <si>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</si>
  <si>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</si>
  <si>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</si>
  <si>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</si>
  <si>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</si>
  <si>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</si>
  <si>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</si>
  <si>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</si>
  <si>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</si>
  <si>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</si>
  <si>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</si>
  <si>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</si>
  <si>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</si>
  <si>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</si>
  <si>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</si>
  <si>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</si>
  <si>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</si>
  <si>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</si>
  <si>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</si>
  <si>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</si>
  <si>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</si>
  <si>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</si>
  <si>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</si>
  <si>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</si>
  <si>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</si>
  <si>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</si>
  <si>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</si>
  <si>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</si>
  <si>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</si>
  <si>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</si>
  <si>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</si>
  <si>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</si>
  <si>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</si>
  <si>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</si>
  <si>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</si>
  <si>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</si>
  <si>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</si>
  <si>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</si>
  <si>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</si>
  <si>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</si>
  <si>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</si>
  <si>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</si>
  <si>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</si>
  <si>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</si>
  <si>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</si>
  <si>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</si>
  <si>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</si>
  <si>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</si>
  <si>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</si>
  <si>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</si>
  <si>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</si>
  <si>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</si>
  <si>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</si>
  <si>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</si>
  <si>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</si>
  <si>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</si>
  <si>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</si>
  <si>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</si>
  <si>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</si>
  <si>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</si>
  <si>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</si>
  <si>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</si>
  <si>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</si>
  <si>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</si>
  <si>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</si>
  <si>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</si>
  <si>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</si>
  <si>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</si>
  <si>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</si>
  <si>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</si>
  <si>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</si>
  <si>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</si>
  <si>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</si>
  <si>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</si>
  <si>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</si>
  <si>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</si>
  <si>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</si>
  <si>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</si>
  <si>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</si>
  <si>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</si>
  <si>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</si>
  <si>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</si>
  <si>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</si>
  <si>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</si>
  <si>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</si>
  <si>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</si>
  <si>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</si>
  <si>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</si>
  <si>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</si>
  <si>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</si>
  <si>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</si>
  <si>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</si>
  <si>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</si>
  <si>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</si>
  <si>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</si>
  <si>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</si>
  <si>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</si>
  <si>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</si>
  <si>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</si>
  <si>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</si>
  <si>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</si>
  <si>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</si>
  <si>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</si>
  <si>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</si>
  <si>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</si>
  <si>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</si>
  <si>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</si>
  <si>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</si>
  <si>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</si>
  <si>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</si>
  <si>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</si>
  <si>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</si>
  <si>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</si>
  <si>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</si>
  <si>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</si>
  <si>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</si>
  <si>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</si>
  <si>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</si>
  <si>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</si>
  <si>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</si>
  <si>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</si>
  <si>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</si>
  <si>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</si>
  <si>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</si>
  <si>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</si>
  <si>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</si>
  <si>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</si>
  <si>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</si>
  <si>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</si>
  <si>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</si>
  <si>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</si>
  <si>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</si>
  <si>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</si>
  <si>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</si>
  <si>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</si>
  <si>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</si>
  <si>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</si>
  <si>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</si>
  <si>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</si>
  <si>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</si>
  <si>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</si>
  <si>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</si>
  <si>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</si>
  <si>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</si>
  <si>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</si>
  <si>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</si>
  <si>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</si>
  <si>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</si>
  <si>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</si>
  <si>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</si>
  <si>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</si>
  <si>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</si>
  <si>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</si>
  <si>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</si>
  <si>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</si>
  <si>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</si>
  <si>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</si>
  <si>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</si>
  <si>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</si>
  <si>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</si>
  <si>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</si>
  <si>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</si>
  <si>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</si>
  <si>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</si>
  <si>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</si>
  <si>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</si>
  <si>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</si>
  <si>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</si>
  <si>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</si>
  <si>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</si>
  <si>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</si>
  <si>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</si>
  <si>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</si>
  <si>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</si>
  <si>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</si>
  <si>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</si>
  <si>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</si>
  <si>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</si>
  <si>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</si>
  <si>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</si>
  <si>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</si>
  <si>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</si>
  <si>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</si>
  <si>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</si>
  <si>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</si>
  <si>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</si>
  <si>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</si>
  <si>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</si>
  <si>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</si>
  <si>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</si>
  <si>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</si>
  <si>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</si>
  <si>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</si>
  <si>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</si>
  <si>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</si>
  <si>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</si>
  <si>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</si>
  <si>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</si>
  <si>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</si>
  <si>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</si>
  <si>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</si>
  <si>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</si>
  <si>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</si>
  <si>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</si>
  <si>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</si>
  <si>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</si>
  <si>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</si>
  <si>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</si>
  <si>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</si>
  <si>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</si>
  <si>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</si>
  <si>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</si>
  <si>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</si>
  <si>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</si>
  <si>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</si>
  <si>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</si>
  <si>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</si>
  <si>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</si>
  <si>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</si>
  <si>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</si>
  <si>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</si>
  <si>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</si>
  <si>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</si>
  <si>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</si>
  <si>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</si>
  <si>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</si>
  <si>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</si>
  <si>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</si>
  <si>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</si>
  <si>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</si>
  <si>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</si>
  <si>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</si>
  <si>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</si>
  <si>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</si>
  <si>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</si>
  <si>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</si>
  <si>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</si>
  <si>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</si>
  <si>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</si>
  <si>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</si>
  <si>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</si>
  <si>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</si>
  <si>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</si>
  <si>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</si>
  <si>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</si>
  <si>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</si>
  <si>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</si>
  <si>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</si>
  <si>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</si>
  <si>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</si>
  <si>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</si>
  <si>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</si>
  <si>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</si>
  <si>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</si>
  <si>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</si>
  <si>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</si>
  <si>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</si>
  <si>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</si>
  <si>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</si>
  <si>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</si>
  <si>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</si>
  <si>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</si>
  <si>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</si>
  <si>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</si>
  <si>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</si>
  <si>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</si>
  <si>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</si>
  <si>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</si>
  <si>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</si>
  <si>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</si>
  <si>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</si>
  <si>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</si>
  <si>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</si>
  <si>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</si>
  <si>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</si>
  <si>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</si>
  <si>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</si>
  <si>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</si>
  <si>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</si>
  <si>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</si>
  <si>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</si>
  <si>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</si>
  <si>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</si>
  <si>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</si>
  <si>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</si>
  <si>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</si>
  <si>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</si>
  <si>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</si>
  <si>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</si>
  <si>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</si>
  <si>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</si>
  <si>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</si>
  <si>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</si>
  <si>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</si>
  <si>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</si>
  <si>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</si>
  <si>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</si>
  <si>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</si>
  <si>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</si>
  <si>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</si>
  <si>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</si>
  <si>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</si>
  <si>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</si>
  <si>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</si>
  <si>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</si>
  <si>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</si>
  <si>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</si>
  <si>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</si>
  <si>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</si>
  <si>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</si>
  <si>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</si>
  <si>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</si>
  <si>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</si>
  <si>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</si>
  <si>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</si>
  <si>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</si>
  <si>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</si>
  <si>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</si>
  <si>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</si>
  <si>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</si>
  <si>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</si>
  <si>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</si>
  <si>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</si>
  <si>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</si>
  <si>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</si>
  <si>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</si>
  <si>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</si>
  <si>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</si>
  <si>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</si>
  <si>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</si>
  <si>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</si>
  <si>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</si>
  <si>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</si>
  <si>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</si>
  <si>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</si>
  <si>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</si>
  <si>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</si>
  <si>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</si>
  <si>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</si>
  <si>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</si>
  <si>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</si>
  <si>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</si>
  <si>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</si>
  <si>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</si>
  <si>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</si>
  <si>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</si>
  <si>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</si>
  <si>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</si>
  <si>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</si>
  <si>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</si>
  <si>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</si>
  <si>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</si>
  <si>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</si>
  <si>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</si>
  <si>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</si>
  <si>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</si>
  <si>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</si>
  <si>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</si>
  <si>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</si>
  <si>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</si>
  <si>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</si>
  <si>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</si>
  <si>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</si>
  <si>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</si>
  <si>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</si>
  <si>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</si>
  <si>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</si>
  <si>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</si>
  <si>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</si>
  <si>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</si>
  <si>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</si>
  <si>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</si>
  <si>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</si>
  <si>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</si>
  <si>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</si>
  <si>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</si>
  <si>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</si>
  <si>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</si>
  <si>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</si>
  <si>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</si>
  <si>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</si>
  <si>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</si>
  <si>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</si>
  <si>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</si>
  <si>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</si>
  <si>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</si>
  <si>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</si>
  <si>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</si>
  <si>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</si>
  <si>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</si>
  <si>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</si>
  <si>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</si>
  <si>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</si>
  <si>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</si>
  <si>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</si>
  <si>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</si>
  <si>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</si>
  <si>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</si>
  <si>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</si>
  <si>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</si>
  <si>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</si>
  <si>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</si>
  <si>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</si>
  <si>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</si>
  <si>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</si>
  <si>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</si>
  <si>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</si>
  <si>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</si>
  <si>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</si>
  <si>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</si>
  <si>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</si>
  <si>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</si>
  <si>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</si>
  <si>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</si>
  <si>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</si>
  <si>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</si>
  <si>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</si>
  <si>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</si>
  <si>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</si>
  <si>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</si>
  <si>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</si>
  <si>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</si>
  <si>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</si>
  <si>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</si>
  <si>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</si>
  <si>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</si>
  <si>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</si>
  <si>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</si>
  <si>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</si>
  <si>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</si>
  <si>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</si>
  <si>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</si>
  <si>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</si>
  <si>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</si>
  <si>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</si>
  <si>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</si>
  <si>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</si>
  <si>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</si>
  <si>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</si>
  <si>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</si>
  <si>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</si>
  <si>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</si>
  <si>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</si>
  <si>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</si>
  <si>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</si>
  <si>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</si>
  <si>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</si>
  <si>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</si>
  <si>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</si>
  <si>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</si>
  <si>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</si>
  <si>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</si>
  <si>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</si>
  <si>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</si>
  <si>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</si>
  <si>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</si>
  <si>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</si>
  <si>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</si>
  <si>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</si>
  <si>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</si>
  <si>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</si>
  <si>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</si>
  <si>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</si>
  <si>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</si>
  <si>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</si>
  <si>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</si>
  <si>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</si>
  <si>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</si>
  <si>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</si>
  <si>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</si>
  <si>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</si>
  <si>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</si>
  <si>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</si>
  <si>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</si>
  <si>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</si>
  <si>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</si>
  <si>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</si>
  <si>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</si>
  <si>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</si>
  <si>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</si>
  <si>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</si>
  <si>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</si>
  <si>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</si>
  <si>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</si>
  <si>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</si>
  <si>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</si>
  <si>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</si>
  <si>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</si>
  <si>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</si>
  <si>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</si>
  <si>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</si>
  <si>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</si>
  <si>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</si>
  <si>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</si>
  <si>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</si>
  <si>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</si>
  <si>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</si>
  <si>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</si>
  <si>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</si>
  <si>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</si>
  <si>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</si>
  <si>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</si>
  <si>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</si>
  <si>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</si>
  <si>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</si>
  <si>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</si>
  <si>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</si>
  <si>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</si>
  <si>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</si>
  <si>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</si>
  <si>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</si>
  <si>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</si>
  <si>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</si>
  <si>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</si>
  <si>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</si>
  <si>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</si>
  <si>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</si>
  <si>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</si>
  <si>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</si>
  <si>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</si>
  <si>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</si>
  <si>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</si>
  <si>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</si>
  <si>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</si>
  <si>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</si>
  <si>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</si>
  <si>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</si>
  <si>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</si>
  <si>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</si>
  <si>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</si>
  <si>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</si>
  <si>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</si>
  <si>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</si>
  <si>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</si>
  <si>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</si>
  <si>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</si>
  <si>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</si>
  <si>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</si>
  <si>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</si>
  <si>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</si>
  <si>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</si>
  <si>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</si>
  <si>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</si>
  <si>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</si>
  <si>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</si>
  <si>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</si>
  <si>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</si>
  <si>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</si>
  <si>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</si>
  <si>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</si>
  <si>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</si>
  <si>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</si>
  <si>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</si>
  <si>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</si>
  <si>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</si>
  <si>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</si>
  <si>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</si>
  <si>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</si>
  <si>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</si>
  <si>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</si>
  <si>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</si>
  <si>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</si>
  <si>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</si>
  <si>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</si>
  <si>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</si>
  <si>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</si>
  <si>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</si>
  <si>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</si>
  <si>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</si>
  <si>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</si>
  <si>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</si>
  <si>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</si>
  <si>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</si>
  <si>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</si>
  <si>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</si>
  <si>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</si>
  <si>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</si>
  <si>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</si>
  <si>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</si>
  <si>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</si>
  <si>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</si>
  <si>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</si>
  <si>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</si>
  <si>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</si>
  <si>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</si>
  <si>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</si>
  <si>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</si>
  <si>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</si>
  <si>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</si>
  <si>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</si>
  <si>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</si>
  <si>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</si>
  <si>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</si>
  <si>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</si>
  <si>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</si>
  <si>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</si>
  <si>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</si>
  <si>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</si>
  <si>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</si>
  <si>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</si>
  <si>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</si>
  <si>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</si>
  <si>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</si>
  <si>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</si>
  <si>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</si>
  <si>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</si>
  <si>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</si>
  <si>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</si>
  <si>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</si>
  <si>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</si>
  <si>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</si>
  <si>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</si>
  <si>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</si>
  <si>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</si>
  <si>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</si>
  <si>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</si>
  <si>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</si>
  <si>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</si>
  <si>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</si>
  <si>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</si>
  <si>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</si>
  <si>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</si>
  <si>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</si>
  <si>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</si>
  <si>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</si>
  <si>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</si>
  <si>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</si>
  <si>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</si>
  <si>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</si>
  <si>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</si>
  <si>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</si>
  <si>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</si>
  <si>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</si>
  <si>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</si>
  <si>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</si>
  <si>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</si>
  <si>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</si>
  <si>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</si>
  <si>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</si>
  <si>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</si>
  <si>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</si>
  <si>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</si>
  <si>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</si>
  <si>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</si>
  <si>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</si>
  <si>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</si>
  <si>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</si>
  <si>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</si>
  <si>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</si>
  <si>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</si>
  <si>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</si>
  <si>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</si>
  <si>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</si>
  <si>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</si>
  <si>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</si>
  <si>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</si>
  <si>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</si>
  <si>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</si>
  <si>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</si>
  <si>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</si>
  <si>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</si>
  <si>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</si>
  <si>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</si>
  <si>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</si>
  <si>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</si>
  <si>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</si>
  <si>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</si>
  <si>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</si>
  <si>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</si>
  <si>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</si>
  <si>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</si>
  <si>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</si>
  <si>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</si>
  <si>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</si>
  <si>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</si>
  <si>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</si>
  <si>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</si>
  <si>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</si>
  <si>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</si>
  <si>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</si>
  <si>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</si>
  <si>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</si>
  <si>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</si>
  <si>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</si>
  <si>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</si>
  <si>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</si>
  <si>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</si>
  <si>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</si>
  <si>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</si>
  <si>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</si>
  <si>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</si>
  <si>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</si>
  <si>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</si>
  <si>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</si>
  <si>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</si>
  <si>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</si>
  <si>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</si>
  <si>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</si>
  <si>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</si>
  <si>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</si>
  <si>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</si>
  <si>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</si>
  <si>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</si>
  <si>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</si>
  <si>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</si>
  <si>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</si>
  <si>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</si>
  <si>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</si>
  <si>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</si>
  <si>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</si>
  <si>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</si>
  <si>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</si>
  <si>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</si>
  <si>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</si>
  <si>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</si>
  <si>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</si>
  <si>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</si>
  <si>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</si>
  <si>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</si>
  <si>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</si>
  <si>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</si>
  <si>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</si>
  <si>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</si>
  <si>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</si>
  <si>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</si>
  <si>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</si>
  <si>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</si>
  <si>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</si>
  <si>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</si>
  <si>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</si>
  <si>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</si>
  <si>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</si>
  <si>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</si>
  <si>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</si>
  <si>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</si>
  <si>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</si>
  <si>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</si>
  <si>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</si>
  <si>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</si>
  <si>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</si>
  <si>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</si>
  <si>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</si>
  <si>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</si>
  <si>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</si>
  <si>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</si>
  <si>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</si>
  <si>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</si>
  <si>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</si>
  <si>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</si>
  <si>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</si>
  <si>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</si>
  <si>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</si>
  <si>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</si>
  <si>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</si>
  <si>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</si>
  <si>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</si>
  <si>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</si>
  <si>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</si>
  <si>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</si>
  <si>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</si>
  <si>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</si>
  <si>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</si>
  <si>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</si>
  <si>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</si>
  <si>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</si>
  <si>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</si>
  <si>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</si>
  <si>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</si>
  <si>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</si>
  <si>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</si>
  <si>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</si>
  <si>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</si>
  <si>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</si>
  <si>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</si>
  <si>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</si>
  <si>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</si>
  <si>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</si>
  <si>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</si>
  <si>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</si>
  <si>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</si>
  <si>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</si>
  <si>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</si>
  <si>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</si>
  <si>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</si>
  <si>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</si>
  <si>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</si>
  <si>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</si>
  <si>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</si>
  <si>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</si>
  <si>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</si>
  <si>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</si>
  <si>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</si>
  <si>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</si>
  <si>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</si>
  <si>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</si>
  <si>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</si>
  <si>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</si>
  <si>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</si>
  <si>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</si>
  <si>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</si>
  <si>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</si>
  <si>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</si>
  <si>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</si>
  <si>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</si>
  <si>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</si>
  <si>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</si>
  <si>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</si>
  <si>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</si>
  <si>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</si>
  <si>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</si>
  <si>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</si>
  <si>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</si>
  <si>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</si>
  <si>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</si>
  <si>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</si>
  <si>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</si>
  <si>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</si>
  <si>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</si>
  <si>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</si>
  <si>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</si>
  <si>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</si>
  <si>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</si>
  <si>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</si>
  <si>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</si>
  <si>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</si>
  <si>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</si>
  <si>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</si>
  <si>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</si>
  <si>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</si>
  <si>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</si>
  <si>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</si>
  <si>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</si>
  <si>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</si>
  <si>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</si>
  <si>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</si>
  <si>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</si>
  <si>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</si>
  <si>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</si>
  <si>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</si>
  <si>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</si>
  <si>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</si>
  <si>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</si>
  <si>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</si>
  <si>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</si>
  <si>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</si>
  <si>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</si>
  <si>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</si>
  <si>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</si>
  <si>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</si>
  <si>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</si>
  <si>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</si>
  <si>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</si>
  <si>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</si>
  <si>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</si>
  <si>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</si>
  <si>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</si>
  <si>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</si>
  <si>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</si>
  <si>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</si>
  <si>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</si>
  <si>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</si>
  <si>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</si>
  <si>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</si>
  <si>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</si>
  <si>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</si>
  <si>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</si>
  <si>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</si>
  <si>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</si>
  <si>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</si>
  <si>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</si>
  <si>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</si>
  <si>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</si>
  <si>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</si>
  <si>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</si>
  <si>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</si>
  <si>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</si>
  <si>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</si>
  <si>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</si>
  <si>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</si>
  <si>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</si>
  <si>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</si>
  <si>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</si>
  <si>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</si>
  <si>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</si>
  <si>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</si>
  <si>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</si>
  <si>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</si>
  <si>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</si>
  <si>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</si>
  <si>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</si>
  <si>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</si>
  <si>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</si>
  <si>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</si>
  <si>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</si>
  <si>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</si>
  <si>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</si>
  <si>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</si>
  <si>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</si>
  <si>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</si>
  <si>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</si>
  <si>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</si>
  <si>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</si>
  <si>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</si>
  <si>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</si>
  <si>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</si>
  <si>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</si>
  <si>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</si>
  <si>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</si>
  <si>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</si>
  <si>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</si>
  <si>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</si>
  <si>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</si>
  <si>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</si>
  <si>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</si>
  <si>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</si>
  <si>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</si>
  <si>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</si>
  <si>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</si>
  <si>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</si>
  <si>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</si>
  <si>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</si>
  <si>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</si>
  <si>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</si>
  <si>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</si>
  <si>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</si>
  <si>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</si>
  <si>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</si>
  <si>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</si>
  <si>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</si>
  <si>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</si>
  <si>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</si>
  <si>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</si>
  <si>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</si>
  <si>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</si>
  <si>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</si>
  <si>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</si>
  <si>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</si>
  <si>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</si>
  <si>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</si>
  <si>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</si>
  <si>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</si>
  <si>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</si>
  <si>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</si>
  <si>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</si>
  <si>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</si>
  <si>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</si>
  <si>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</si>
  <si>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</si>
  <si>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</si>
  <si>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</si>
  <si>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</si>
  <si>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</si>
  <si>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</si>
  <si>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</si>
  <si>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</si>
  <si>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</si>
  <si>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</si>
  <si>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</si>
  <si>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</si>
  <si>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</si>
  <si>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</si>
  <si>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</si>
  <si>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</si>
  <si>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</si>
  <si>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</si>
  <si>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</si>
  <si>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</si>
  <si>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</si>
  <si>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</si>
  <si>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</si>
  <si>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</si>
  <si>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</si>
  <si>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</si>
  <si>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</si>
  <si>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</si>
  <si>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</si>
  <si>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</si>
  <si>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</si>
  <si>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</si>
  <si>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</si>
  <si>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</si>
  <si>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</si>
  <si>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</si>
  <si>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</si>
  <si>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</si>
  <si>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</si>
  <si>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</si>
  <si>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</si>
  <si>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</si>
  <si>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</si>
  <si>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</si>
  <si>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</si>
  <si>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</si>
  <si>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</si>
  <si>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</si>
  <si>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</si>
  <si>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</si>
  <si>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</si>
  <si>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</si>
  <si>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</si>
  <si>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</si>
  <si>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</si>
  <si>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</si>
  <si>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</si>
  <si>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</si>
  <si>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</si>
  <si>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</si>
  <si>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</si>
  <si>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</si>
  <si>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</si>
  <si>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</si>
  <si>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</si>
  <si>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</si>
  <si>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</si>
  <si>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</si>
  <si>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</si>
  <si>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</si>
  <si>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</si>
  <si>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</si>
  <si>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</si>
  <si>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</si>
  <si>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</si>
  <si>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</si>
  <si>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</si>
  <si>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</si>
  <si>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</si>
  <si>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</si>
  <si>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</si>
  <si>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</si>
  <si>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</si>
  <si>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</si>
  <si>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</si>
  <si>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</si>
  <si>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</si>
  <si>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</si>
  <si>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</si>
  <si>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</si>
  <si>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</si>
  <si>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</si>
  <si>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</si>
  <si>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</si>
  <si>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</si>
  <si>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</si>
  <si>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</si>
  <si>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</si>
  <si>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</si>
  <si>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</si>
  <si>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</si>
  <si>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</si>
  <si>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</si>
  <si>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</si>
  <si>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</si>
  <si>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</si>
  <si>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</si>
  <si>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</si>
  <si>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</si>
  <si>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</si>
  <si>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</si>
  <si>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</si>
  <si>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</si>
  <si>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</si>
  <si>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</si>
  <si>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</si>
  <si>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</si>
  <si>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</si>
  <si>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</si>
  <si>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</si>
  <si>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</si>
  <si>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</si>
  <si>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</si>
  <si>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</si>
  <si>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</si>
  <si>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</si>
  <si>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</si>
  <si>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</si>
  <si>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</si>
  <si>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</si>
  <si>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</si>
  <si>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</si>
  <si>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</si>
  <si>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</si>
  <si>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</si>
  <si>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</si>
  <si>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</si>
  <si>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</si>
  <si>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</si>
  <si>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</si>
  <si>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</si>
  <si>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</si>
  <si>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</si>
  <si>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</si>
  <si>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</si>
  <si>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</si>
  <si>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</si>
  <si>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</si>
  <si>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</si>
  <si>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</si>
  <si>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</si>
  <si>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</si>
  <si>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</si>
  <si>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</si>
  <si>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</si>
  <si>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</si>
  <si>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</si>
  <si>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</si>
  <si>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</si>
  <si>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</si>
  <si>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</si>
  <si>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</si>
  <si>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</si>
  <si>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</si>
  <si>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</si>
  <si>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</si>
  <si>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</si>
  <si>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</si>
  <si>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</si>
  <si>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</si>
  <si>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</si>
  <si>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</si>
  <si>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</si>
  <si>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</si>
  <si>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</si>
  <si>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</si>
  <si>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</si>
  <si>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</si>
  <si>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</si>
  <si>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</si>
  <si>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</si>
  <si>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</si>
  <si>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</si>
  <si>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</si>
  <si>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</si>
  <si>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</si>
  <si>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</si>
  <si>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</si>
  <si>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</si>
  <si>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</si>
  <si>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</si>
  <si>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</si>
  <si>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</si>
  <si>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</si>
  <si>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</si>
  <si>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</si>
  <si>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</si>
  <si>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</si>
  <si>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</si>
  <si>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</si>
  <si>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</si>
  <si>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</si>
  <si>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</si>
  <si>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</si>
  <si>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</si>
  <si>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</si>
  <si>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</si>
  <si>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</si>
  <si>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</si>
  <si>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</si>
  <si>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</si>
  <si>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</si>
  <si>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</si>
  <si>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</si>
  <si>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</si>
  <si>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</si>
  <si>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</si>
  <si>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</si>
  <si>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</si>
  <si>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</si>
  <si>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</si>
  <si>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</si>
  <si>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</si>
  <si>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</si>
  <si>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</si>
  <si>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</si>
  <si>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</si>
  <si>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</si>
  <si>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</si>
  <si>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</si>
  <si>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</si>
  <si>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</si>
  <si>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</si>
  <si>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</si>
  <si>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</si>
  <si>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</si>
  <si>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</si>
  <si>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</si>
  <si>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</si>
  <si>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</si>
  <si>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</si>
  <si>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</si>
  <si>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</si>
  <si>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</si>
  <si>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</si>
  <si>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</si>
  <si>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</si>
  <si>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</si>
  <si>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</si>
  <si>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</si>
  <si>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</si>
  <si>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</si>
  <si>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</si>
  <si>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</si>
  <si>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</si>
  <si>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</si>
  <si>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</si>
  <si>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</si>
  <si>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</si>
  <si>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</si>
  <si>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</si>
  <si>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</si>
  <si>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</si>
  <si>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</si>
  <si>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</si>
  <si>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</si>
  <si>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</si>
  <si>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</si>
  <si>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</si>
  <si>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</si>
  <si>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</si>
  <si>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</si>
  <si>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</si>
  <si>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</si>
  <si>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</si>
  <si>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</si>
  <si>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</si>
  <si>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</si>
  <si>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</si>
  <si>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</si>
  <si>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</si>
  <si>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</si>
  <si>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</si>
  <si>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</si>
  <si>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</si>
  <si>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</si>
  <si>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</si>
  <si>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</si>
  <si>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</si>
  <si>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</si>
  <si>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</si>
  <si>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</si>
  <si>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</si>
  <si>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</si>
  <si>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</si>
  <si>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</si>
  <si>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</si>
  <si>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</si>
  <si>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</si>
  <si>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</si>
  <si>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</si>
  <si>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</si>
  <si>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</si>
  <si>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</si>
  <si>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</si>
  <si>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</si>
  <si>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</si>
  <si>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</si>
  <si>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</si>
  <si>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</si>
  <si>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</si>
  <si>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</si>
  <si>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</si>
  <si>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</si>
  <si>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</si>
  <si>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</si>
  <si>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</si>
  <si>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</si>
  <si>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</si>
  <si>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</si>
  <si>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</si>
  <si>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</si>
  <si>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</si>
  <si>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</si>
  <si>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</si>
  <si>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</si>
  <si>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</si>
  <si>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</si>
  <si>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</si>
  <si>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</si>
  <si>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</si>
  <si>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</si>
  <si>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</si>
  <si>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</si>
  <si>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</si>
  <si>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</si>
  <si>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</si>
  <si>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</si>
  <si>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</si>
  <si>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</si>
  <si>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</si>
  <si>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</si>
  <si>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</si>
  <si>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</si>
  <si>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</si>
  <si>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</si>
  <si>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</si>
  <si>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</si>
  <si>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</si>
  <si>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</si>
  <si>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</si>
  <si>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</si>
  <si>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</si>
  <si>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</si>
  <si>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</si>
  <si>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</si>
  <si>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</si>
  <si>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</si>
  <si>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</si>
  <si>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</si>
  <si>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</si>
  <si>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</si>
  <si>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</si>
  <si>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</si>
  <si>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</si>
  <si>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</si>
  <si>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</si>
  <si>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</si>
  <si>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</si>
  <si>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</si>
  <si>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</si>
  <si>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</si>
  <si>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</si>
  <si>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</si>
  <si>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</si>
  <si>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</si>
  <si>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</si>
  <si>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</si>
  <si>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</si>
  <si>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</si>
  <si>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</si>
  <si>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</si>
  <si>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</si>
  <si>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</si>
  <si>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</si>
  <si>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</si>
  <si>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</si>
  <si>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</si>
  <si>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</si>
  <si>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</si>
  <si>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</si>
  <si>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</si>
  <si>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</si>
  <si>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</si>
  <si>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</si>
  <si>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</si>
  <si>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</si>
  <si>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</si>
  <si>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</si>
  <si>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</si>
  <si>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</si>
  <si>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</si>
  <si>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</si>
  <si>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</si>
  <si>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</si>
  <si>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</si>
  <si>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</si>
  <si>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</si>
  <si>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</si>
  <si>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</si>
  <si>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</si>
  <si>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</si>
  <si>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</si>
  <si>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</si>
  <si>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</si>
  <si>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</si>
  <si>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</si>
  <si>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</si>
  <si>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</si>
  <si>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</si>
  <si>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</si>
  <si>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</si>
  <si>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</si>
  <si>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</si>
  <si>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</si>
  <si>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</si>
  <si>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</si>
  <si>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</si>
  <si>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</si>
  <si>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</si>
  <si>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</si>
  <si>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</si>
  <si>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</si>
  <si>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</si>
  <si>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</si>
  <si>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</si>
  <si>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</si>
  <si>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</si>
  <si>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</si>
  <si>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</si>
  <si>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</si>
  <si>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</si>
  <si>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</si>
  <si>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</si>
  <si>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</si>
  <si>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</si>
  <si>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</si>
  <si>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</si>
  <si>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</si>
  <si>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</si>
  <si>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</si>
  <si>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</si>
  <si>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</si>
  <si>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</si>
  <si>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</si>
  <si>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</si>
  <si>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</si>
  <si>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</si>
  <si>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</si>
  <si>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</si>
  <si>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</si>
  <si>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</si>
  <si>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</si>
  <si>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</si>
  <si>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</si>
  <si>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</si>
  <si>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</si>
  <si>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</si>
  <si>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</si>
  <si>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</si>
  <si>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</si>
  <si>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</si>
  <si>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</si>
  <si>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</si>
  <si>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</si>
  <si>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</si>
  <si>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</si>
  <si>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</si>
  <si>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</si>
  <si>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</si>
  <si>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</si>
  <si>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</si>
  <si>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</si>
  <si>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</si>
  <si>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</si>
  <si>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</si>
  <si>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</si>
  <si>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</si>
  <si>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</si>
  <si>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</si>
  <si>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</si>
  <si>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</si>
  <si>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</si>
  <si>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</si>
  <si>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</si>
  <si>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</si>
  <si>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</si>
  <si>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</si>
  <si>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</si>
  <si>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</si>
  <si>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</si>
  <si>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</si>
  <si>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</si>
  <si>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</si>
  <si>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</si>
  <si>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</si>
  <si>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</si>
  <si>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</si>
  <si>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</si>
  <si>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</si>
  <si>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</si>
  <si>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</si>
  <si>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</si>
  <si>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</si>
  <si>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</si>
  <si>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</si>
  <si>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</si>
  <si>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</si>
  <si>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</si>
  <si>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</si>
  <si>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</si>
  <si>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</si>
  <si>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</si>
  <si>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</si>
  <si>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</si>
  <si>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</si>
  <si>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</si>
  <si>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</si>
  <si>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</si>
  <si>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</si>
  <si>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</si>
  <si>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</si>
  <si>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</si>
  <si>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</si>
  <si>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</si>
  <si>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</si>
  <si>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</si>
  <si>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</si>
  <si>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</si>
  <si>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</si>
  <si>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</si>
  <si>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</si>
  <si>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</si>
  <si>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</si>
  <si>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</si>
  <si>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</si>
  <si>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</si>
  <si>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</si>
  <si>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</si>
  <si>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</si>
  <si>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</si>
  <si>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</si>
  <si>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</si>
  <si>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</si>
  <si>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</si>
  <si>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</si>
  <si>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</si>
  <si>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</si>
  <si>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</si>
  <si>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</si>
  <si>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</si>
  <si>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</si>
  <si>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</si>
  <si>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</si>
  <si>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</si>
  <si>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</si>
  <si>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</si>
  <si>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</si>
  <si>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</si>
  <si>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</si>
  <si>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</si>
  <si>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</si>
  <si>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</si>
  <si>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</si>
  <si>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</si>
  <si>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</si>
  <si>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</si>
  <si>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</si>
  <si>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</si>
  <si>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</si>
  <si>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</si>
  <si>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</si>
  <si>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</si>
  <si>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</si>
  <si>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</si>
  <si>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</si>
  <si>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</si>
  <si>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</si>
  <si>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</si>
  <si>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</si>
  <si>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</si>
  <si>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</si>
  <si>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</si>
  <si>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</si>
  <si>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</si>
  <si>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</si>
  <si>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</si>
  <si>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</si>
  <si>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</si>
  <si>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</si>
  <si>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</si>
  <si>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</si>
  <si>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</si>
  <si>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</si>
  <si>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</si>
  <si>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</si>
  <si>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</si>
  <si>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</si>
  <si>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</si>
  <si>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</si>
  <si>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</si>
  <si>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</si>
  <si>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</si>
  <si>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</si>
  <si>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</si>
  <si>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</si>
  <si>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</si>
  <si>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</si>
  <si>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</si>
  <si>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</si>
  <si>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</si>
  <si>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</si>
  <si>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</si>
  <si>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</si>
  <si>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</si>
  <si>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</si>
  <si>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</si>
  <si>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</si>
  <si>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</si>
  <si>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</si>
  <si>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</si>
  <si>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</si>
  <si>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</si>
  <si>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</si>
  <si>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</si>
  <si>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</si>
  <si>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</si>
  <si>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</si>
  <si>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</si>
  <si>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</si>
  <si>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</si>
  <si>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</si>
  <si>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</si>
  <si>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</si>
  <si>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</si>
  <si>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</si>
  <si>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</si>
  <si>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</si>
  <si>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</si>
  <si>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</si>
  <si>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</si>
  <si>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</si>
  <si>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</si>
  <si>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</si>
  <si>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</si>
  <si>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</si>
  <si>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</si>
  <si>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</si>
  <si>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</si>
  <si>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</si>
  <si>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</si>
  <si>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</si>
  <si>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</si>
  <si>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</si>
  <si>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</si>
  <si>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</si>
  <si>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</si>
  <si>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</si>
  <si>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</si>
  <si>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</si>
  <si>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</si>
  <si>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</si>
  <si>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</si>
  <si>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</si>
  <si>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</si>
  <si>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</si>
  <si>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</si>
  <si>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</si>
  <si>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</si>
  <si>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</si>
  <si>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</si>
  <si>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</si>
  <si>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</si>
  <si>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</si>
  <si>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</si>
  <si>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</si>
  <si>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</si>
  <si>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</si>
  <si>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</si>
  <si>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</si>
  <si>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</si>
  <si>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</si>
  <si>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</si>
  <si>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</si>
  <si>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</si>
  <si>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</si>
  <si>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</si>
  <si>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</si>
  <si>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</si>
  <si>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</si>
  <si>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</si>
  <si>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</si>
  <si>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</si>
  <si>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</si>
  <si>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</si>
  <si>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</si>
  <si>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</si>
  <si>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</si>
  <si>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</si>
  <si>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</si>
  <si>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</si>
  <si>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</si>
  <si>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</si>
  <si>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</si>
  <si>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</si>
  <si>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</si>
  <si>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</si>
  <si>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</si>
  <si>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</si>
  <si>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</si>
  <si>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</si>
  <si>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</si>
  <si>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</si>
  <si>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</si>
  <si>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</si>
  <si>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</si>
  <si>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</si>
  <si>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</si>
  <si>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</si>
  <si>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</si>
  <si>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</si>
  <si>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</si>
  <si>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</si>
  <si>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</si>
  <si>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</si>
  <si>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</si>
  <si>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</si>
  <si>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</si>
  <si>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</si>
  <si>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</si>
  <si>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</si>
  <si>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</si>
  <si>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</si>
  <si>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</si>
  <si>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</si>
  <si>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</si>
  <si>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</si>
  <si>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</si>
  <si>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</si>
  <si>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</si>
  <si>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</si>
  <si>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</si>
  <si>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</si>
  <si>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</si>
  <si>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</si>
  <si>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</si>
  <si>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</si>
  <si>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</si>
  <si>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</si>
  <si>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</si>
  <si>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</si>
  <si>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</si>
  <si>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</si>
  <si>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</si>
  <si>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</si>
  <si>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</si>
  <si>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</si>
  <si>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</si>
  <si>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</si>
  <si>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</si>
  <si>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</si>
  <si>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</si>
  <si>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</si>
  <si>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</si>
  <si>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</si>
  <si>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</si>
  <si>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</si>
  <si>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</si>
  <si>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</si>
  <si>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</si>
  <si>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</si>
  <si>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</si>
  <si>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</si>
  <si>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</si>
  <si>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</si>
  <si>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</si>
  <si>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</si>
  <si>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</si>
  <si>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</si>
  <si>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</si>
  <si>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</si>
  <si>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</si>
  <si>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</si>
  <si>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</si>
  <si>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</si>
  <si>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</si>
  <si>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</si>
  <si>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</si>
  <si>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</si>
  <si>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</si>
  <si>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</si>
  <si>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</si>
  <si>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</si>
  <si>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</si>
  <si>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</si>
  <si>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</si>
  <si>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</si>
  <si>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</si>
  <si>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</si>
  <si>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</si>
  <si>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</si>
  <si>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</si>
  <si>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</si>
  <si>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</si>
  <si>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</si>
  <si>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</si>
  <si>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</si>
  <si>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</si>
  <si>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</si>
  <si>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</si>
  <si>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</si>
  <si>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</si>
  <si>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</si>
  <si>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</si>
  <si>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</si>
  <si>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</si>
  <si>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</si>
  <si>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</si>
  <si>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</si>
  <si>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</si>
  <si>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</si>
  <si>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</si>
  <si>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</si>
  <si>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</si>
  <si>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</si>
  <si>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</si>
  <si>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</si>
  <si>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</si>
  <si>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</si>
  <si>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</si>
  <si>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</si>
  <si>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</si>
  <si>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</si>
  <si>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</si>
  <si>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</si>
  <si>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</si>
  <si>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</si>
  <si>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</si>
  <si>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</si>
  <si>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</si>
  <si>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</si>
  <si>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</si>
  <si>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</si>
  <si>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</si>
  <si>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</si>
  <si>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</si>
  <si>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</si>
  <si>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</si>
  <si>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</si>
  <si>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</si>
  <si>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</si>
  <si>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</si>
  <si>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</si>
  <si>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</si>
  <si>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</si>
  <si>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</si>
  <si>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</si>
  <si>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</si>
  <si>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</si>
  <si>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</si>
  <si>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</si>
  <si>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</si>
  <si>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</si>
  <si>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</si>
  <si>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</si>
  <si>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</si>
  <si>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</si>
  <si>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</si>
  <si>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</si>
  <si>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</si>
  <si>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</si>
  <si>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</si>
  <si>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</si>
  <si>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</si>
  <si>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</si>
  <si>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</si>
  <si>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</si>
  <si>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</si>
  <si>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</si>
  <si>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</si>
  <si>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</si>
  <si>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</si>
  <si>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</si>
  <si>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</si>
  <si>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</si>
  <si>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</si>
  <si>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</si>
  <si>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</si>
  <si>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</si>
  <si>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</si>
  <si>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</si>
  <si>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</si>
  <si>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</si>
  <si>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</si>
  <si>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</si>
  <si>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</si>
  <si>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</si>
  <si>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</si>
  <si>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</si>
  <si>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</si>
  <si>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</si>
  <si>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</si>
  <si>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</si>
  <si>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</si>
  <si>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</si>
  <si>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</si>
  <si>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</si>
  <si>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</si>
  <si>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</si>
  <si>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</si>
  <si>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</si>
  <si>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</si>
  <si>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</si>
  <si>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</si>
  <si>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</si>
  <si>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</si>
  <si>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</si>
  <si>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</si>
  <si>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</si>
  <si>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</si>
  <si>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</si>
  <si>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</si>
  <si>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</si>
  <si>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</si>
  <si>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</si>
  <si>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</si>
  <si>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</si>
  <si>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</si>
  <si>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</si>
  <si>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</si>
  <si>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</si>
  <si>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</si>
  <si>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</si>
  <si>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</si>
  <si>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</si>
  <si>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</si>
  <si>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</si>
  <si>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</si>
  <si>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</si>
  <si>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</si>
  <si>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</si>
  <si>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</si>
  <si>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</si>
  <si>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</si>
  <si>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</si>
  <si>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</si>
  <si>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</si>
  <si>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</si>
  <si>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</si>
  <si>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</si>
  <si>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</si>
  <si>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</si>
  <si>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</si>
  <si>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</si>
  <si>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</si>
  <si>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</si>
  <si>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</si>
  <si>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</si>
  <si>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</si>
  <si>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</si>
  <si>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</si>
  <si>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</si>
  <si>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</si>
  <si>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</si>
  <si>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</si>
  <si>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</si>
  <si>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</si>
  <si>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</si>
  <si>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</si>
  <si>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</si>
  <si>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</si>
  <si>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</si>
  <si>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</si>
  <si>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</si>
  <si>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</si>
  <si>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</si>
  <si>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</si>
  <si>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</si>
  <si>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</si>
  <si>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</si>
  <si>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</si>
  <si>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</si>
  <si>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</si>
  <si>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</si>
  <si>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</si>
  <si>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</si>
  <si>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</si>
  <si>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</si>
  <si>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</si>
  <si>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</si>
  <si>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</si>
  <si>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</si>
  <si>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</si>
  <si>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</si>
  <si>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</si>
  <si>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</si>
  <si>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</si>
  <si>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</si>
  <si>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</si>
  <si>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</si>
  <si>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</si>
  <si>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</si>
  <si>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</si>
  <si>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</si>
  <si>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</si>
  <si>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</si>
  <si>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</si>
  <si>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</si>
  <si>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</si>
  <si>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</si>
  <si>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</si>
  <si>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</si>
  <si>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</si>
  <si>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</si>
  <si>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</si>
  <si>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</si>
  <si>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</si>
  <si>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</si>
  <si>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</si>
  <si>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</si>
  <si>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</si>
  <si>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</si>
  <si>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</si>
  <si>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</si>
  <si>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</si>
  <si>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</si>
  <si>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</si>
  <si>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</si>
  <si>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</si>
  <si>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</si>
  <si>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</si>
  <si>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</si>
  <si>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</si>
  <si>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</si>
  <si>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</si>
  <si>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</si>
  <si>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</si>
  <si>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</si>
  <si>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</si>
  <si>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</si>
  <si>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</si>
  <si>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</si>
  <si>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</si>
  <si>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</si>
  <si>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</si>
  <si>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</si>
  <si>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</si>
  <si>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</si>
  <si>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</si>
  <si>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</si>
  <si>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</si>
  <si>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</si>
  <si>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</si>
  <si>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</si>
  <si>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</si>
  <si>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</si>
  <si>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</si>
  <si>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</si>
  <si>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</si>
  <si>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</si>
  <si>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</si>
  <si>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</si>
  <si>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</si>
  <si>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</si>
  <si>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</si>
  <si>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</si>
  <si>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</si>
  <si>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</si>
  <si>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</si>
  <si>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</si>
  <si>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</si>
  <si>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</si>
  <si>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</si>
  <si>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</si>
  <si>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</si>
  <si>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</si>
  <si>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</si>
  <si>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</si>
  <si>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</si>
  <si>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</si>
  <si>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</si>
  <si>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</si>
  <si>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</si>
  <si>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</si>
  <si>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</si>
  <si>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</si>
  <si>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</si>
  <si>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</si>
  <si>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</si>
  <si>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</si>
  <si>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</si>
  <si>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</si>
  <si>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</si>
  <si>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</si>
  <si>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</si>
  <si>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</si>
  <si>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</si>
  <si>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</si>
  <si>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</si>
  <si>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</si>
  <si>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</si>
  <si>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</si>
  <si>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</si>
  <si>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</si>
  <si>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</si>
  <si>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</si>
  <si>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</si>
  <si>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</si>
  <si>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</si>
  <si>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</si>
  <si>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</si>
  <si>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</si>
  <si>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</si>
  <si>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</si>
  <si>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</si>
  <si>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</si>
  <si>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</si>
  <si>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</si>
  <si>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</si>
  <si>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</si>
  <si>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</si>
  <si>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</si>
  <si>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</si>
  <si>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</si>
  <si>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</si>
  <si>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</si>
  <si>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</si>
  <si>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</si>
  <si>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</si>
  <si>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</si>
  <si>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</si>
  <si>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</si>
  <si>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</si>
  <si>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</si>
  <si>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</si>
  <si>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</si>
  <si>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</si>
  <si>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</si>
  <si>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</si>
  <si>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</si>
  <si>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</si>
  <si>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</si>
  <si>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</si>
  <si>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</si>
  <si>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</si>
  <si>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</si>
  <si>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</si>
  <si>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</si>
  <si>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</si>
  <si>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</si>
  <si>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</si>
  <si>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</si>
  <si>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</si>
  <si>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</si>
  <si>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</si>
  <si>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</si>
  <si>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</si>
  <si>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</si>
  <si>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</si>
  <si>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</si>
  <si>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</si>
  <si>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</si>
  <si>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</si>
  <si>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</si>
  <si>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</si>
  <si>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</si>
  <si>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</si>
  <si>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</si>
  <si>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</si>
  <si>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</si>
  <si>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</si>
  <si>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</si>
  <si>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</si>
  <si>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</si>
  <si>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</si>
  <si>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</si>
  <si>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</si>
  <si>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</si>
  <si>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</si>
  <si>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</si>
  <si>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</si>
  <si>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</si>
  <si>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</si>
  <si>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</si>
  <si>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</si>
  <si>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</si>
  <si>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</si>
  <si>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</si>
  <si>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</si>
  <si>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</si>
  <si>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</si>
  <si>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</si>
  <si>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</si>
  <si>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</si>
  <si>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</si>
  <si>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</si>
  <si>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</si>
  <si>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</si>
  <si>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</si>
  <si>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</si>
  <si>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</si>
  <si>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</si>
  <si>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</si>
  <si>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</si>
  <si>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</si>
  <si>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</si>
  <si>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</si>
  <si>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</si>
  <si>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</si>
  <si>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</si>
  <si>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</si>
  <si>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</si>
  <si>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</si>
  <si>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</si>
  <si>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</si>
  <si>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</si>
  <si>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</si>
  <si>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</si>
  <si>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</si>
  <si>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</si>
  <si>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</si>
  <si>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</si>
  <si>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</si>
  <si>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</si>
  <si>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</si>
  <si>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</si>
  <si>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</si>
  <si>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</si>
  <si>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</si>
  <si>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</si>
  <si>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</si>
  <si>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</si>
  <si>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</si>
  <si>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</si>
  <si>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</si>
  <si>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</si>
  <si>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</si>
  <si>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</si>
  <si>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</si>
  <si>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</si>
  <si>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</si>
  <si>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</si>
  <si>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</si>
  <si>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</si>
  <si>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</si>
  <si>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</si>
  <si>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</si>
  <si>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</si>
  <si>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</si>
  <si>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</si>
  <si>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</si>
  <si>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</si>
  <si>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</si>
  <si>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</si>
  <si>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</si>
  <si>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</si>
  <si>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</si>
  <si>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</si>
  <si>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</si>
  <si>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</si>
  <si>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</si>
  <si>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</si>
  <si>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</si>
  <si>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</si>
  <si>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</si>
  <si>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</si>
  <si>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</si>
  <si>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</si>
  <si>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</si>
  <si>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</si>
  <si>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</si>
  <si>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</si>
  <si>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</si>
  <si>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</si>
  <si>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</si>
  <si>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</si>
  <si>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</si>
  <si>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</si>
  <si>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</si>
  <si>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</si>
  <si>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</si>
  <si>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</si>
  <si>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</si>
  <si>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</si>
  <si>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</si>
  <si>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</si>
  <si>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</si>
  <si>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</si>
  <si>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</si>
  <si>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</si>
  <si>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</si>
  <si>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</si>
  <si>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</si>
  <si>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</si>
  <si>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</si>
  <si>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</si>
  <si>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</si>
  <si>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</si>
  <si>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</si>
  <si>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</si>
  <si>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</si>
  <si>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</si>
  <si>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</si>
  <si>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</si>
  <si>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</si>
  <si>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</si>
  <si>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</si>
  <si>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</si>
  <si>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</si>
  <si>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</si>
  <si>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</si>
  <si>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</si>
  <si>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</si>
  <si>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</si>
  <si>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</si>
  <si>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</si>
  <si>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</si>
  <si>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</si>
  <si>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</si>
  <si>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</si>
  <si>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</si>
  <si>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</si>
  <si>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</si>
  <si>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</si>
  <si>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</si>
  <si>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</si>
  <si>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</si>
  <si>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</si>
  <si>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</si>
  <si>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</si>
  <si>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</si>
  <si>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</si>
  <si>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</si>
  <si>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</si>
  <si>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</si>
  <si>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</si>
  <si>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</si>
  <si>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</si>
  <si>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</si>
  <si>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</si>
  <si>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</si>
  <si>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</si>
  <si>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</si>
  <si>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</si>
  <si>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</si>
  <si>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</si>
  <si>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</si>
  <si>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</si>
  <si>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</si>
  <si>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</si>
  <si>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</si>
  <si>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</si>
  <si>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</si>
  <si>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</si>
  <si>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</si>
  <si>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</si>
  <si>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</si>
  <si>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</si>
  <si>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</si>
  <si>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</si>
  <si>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</si>
  <si>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</si>
  <si>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</si>
  <si>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</si>
  <si>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</si>
  <si>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</si>
  <si>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</si>
  <si>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</si>
  <si>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</si>
  <si>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</si>
  <si>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</si>
  <si>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</si>
  <si>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</si>
  <si>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</si>
  <si>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</si>
  <si>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</si>
  <si>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</si>
  <si>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</si>
  <si>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</si>
  <si>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</si>
  <si>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</si>
  <si>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</si>
  <si>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</si>
  <si>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</si>
  <si>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</si>
  <si>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</si>
  <si>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</si>
  <si>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</si>
  <si>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</si>
  <si>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</si>
  <si>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</si>
  <si>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</si>
  <si>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</si>
  <si>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</si>
  <si>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</si>
  <si>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</si>
  <si>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</si>
  <si>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</si>
  <si>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</si>
  <si>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</si>
  <si>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</si>
  <si>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</si>
  <si>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</si>
  <si>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</si>
  <si>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</si>
  <si>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</si>
  <si>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</si>
  <si>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</si>
  <si>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</si>
  <si>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</si>
  <si>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</si>
  <si>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</si>
  <si>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</si>
  <si>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</si>
  <si>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</si>
  <si>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</si>
  <si>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</si>
  <si>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</si>
  <si>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</si>
  <si>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</si>
  <si>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</si>
  <si>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</si>
  <si>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</si>
  <si>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</si>
  <si>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</si>
  <si>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</si>
  <si>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</si>
  <si>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</si>
  <si>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</si>
  <si>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</si>
  <si>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</si>
  <si>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</si>
  <si>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</si>
  <si>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</si>
  <si>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</si>
  <si>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</si>
  <si>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</si>
  <si>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</si>
  <si>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</si>
  <si>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</si>
  <si>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</si>
  <si>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</si>
  <si>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</si>
  <si>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</si>
  <si>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</si>
  <si>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</si>
  <si>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</si>
  <si>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</si>
  <si>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</si>
  <si>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</si>
  <si>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</si>
  <si>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</si>
  <si>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</si>
  <si>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</si>
  <si>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</si>
  <si>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</si>
  <si>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</si>
  <si>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</si>
  <si>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</si>
  <si>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</si>
  <si>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</si>
  <si>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</si>
  <si>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</si>
  <si>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</si>
  <si>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</si>
  <si>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</si>
  <si>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</si>
  <si>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</si>
  <si>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</si>
  <si>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</si>
  <si>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</si>
  <si>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</si>
  <si>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</si>
  <si>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</si>
  <si>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</si>
  <si>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</si>
  <si>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</si>
  <si>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</si>
  <si>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</si>
  <si>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</si>
  <si>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</si>
  <si>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</si>
  <si>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</si>
  <si>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</si>
  <si>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</si>
  <si>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</si>
  <si>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</si>
  <si>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</si>
  <si>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</si>
  <si>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</si>
  <si>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</si>
  <si>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</si>
  <si>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</si>
  <si>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</si>
  <si>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</si>
  <si>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</si>
  <si>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</si>
  <si>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</si>
  <si>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</si>
  <si>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</si>
  <si>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</si>
  <si>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</si>
  <si>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</si>
  <si>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</si>
  <si>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</si>
  <si>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</si>
  <si>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</si>
  <si>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</si>
  <si>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</si>
  <si>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</si>
  <si>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</si>
  <si>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</si>
  <si>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</si>
  <si>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</si>
  <si>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</si>
  <si>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</si>
  <si>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</si>
  <si>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</si>
  <si>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</si>
  <si>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</si>
  <si>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</si>
  <si>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</si>
  <si>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</si>
  <si>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</si>
  <si>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</si>
  <si>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</si>
  <si>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</si>
  <si>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</si>
  <si>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</si>
  <si>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</si>
  <si>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</si>
  <si>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</si>
  <si>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</si>
  <si>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</si>
  <si>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</si>
  <si>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</si>
  <si>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</si>
  <si>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</si>
  <si>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</si>
  <si>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</si>
  <si>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</si>
  <si>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</si>
  <si>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</si>
  <si>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</si>
  <si>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</si>
  <si>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</si>
  <si>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</si>
  <si>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</si>
  <si>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</si>
  <si>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</si>
  <si>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</si>
  <si>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</si>
  <si>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</si>
  <si>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</si>
  <si>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</si>
  <si>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</si>
  <si>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</si>
  <si>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</si>
  <si>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</si>
  <si>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</si>
  <si>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</si>
  <si>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</si>
  <si>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</si>
  <si>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</si>
  <si>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</si>
  <si>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</si>
  <si>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</si>
  <si>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</si>
  <si>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</si>
  <si>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</si>
  <si>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</si>
  <si>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</si>
  <si>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</si>
  <si>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</si>
  <si>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</si>
  <si>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</si>
  <si>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</si>
  <si>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</si>
  <si>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</si>
  <si>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</si>
  <si>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</si>
  <si>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</si>
  <si>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</si>
  <si>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</si>
  <si>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</si>
  <si>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</si>
  <si>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</si>
  <si>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</si>
  <si>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</si>
  <si>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</si>
  <si>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</si>
  <si>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</si>
  <si>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</si>
  <si>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</si>
  <si>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</si>
  <si>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</si>
  <si>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</si>
  <si>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</si>
  <si>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</si>
  <si>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</si>
  <si>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</si>
  <si>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</si>
  <si>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</si>
  <si>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</si>
  <si>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</si>
  <si>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</si>
  <si>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</si>
  <si>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</si>
  <si>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</si>
  <si>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</si>
  <si>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</si>
  <si>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</si>
  <si>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</si>
  <si>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</si>
  <si>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</si>
  <si>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</si>
  <si>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</si>
  <si>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</si>
  <si>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</si>
  <si>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</si>
  <si>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</si>
  <si>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</si>
  <si>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</si>
  <si>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</si>
  <si>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</si>
  <si>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</si>
  <si>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</si>
  <si>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</si>
  <si>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</si>
  <si>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</si>
  <si>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</si>
  <si>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</si>
  <si>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</si>
  <si>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</si>
  <si>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</si>
  <si>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</si>
  <si>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</si>
  <si>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</si>
  <si>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</si>
  <si>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</si>
  <si>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</si>
  <si>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</si>
  <si>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</si>
  <si>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</si>
  <si>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</si>
  <si>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</si>
  <si>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</si>
  <si>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</si>
  <si>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</si>
  <si>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</si>
  <si>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</si>
  <si>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</si>
  <si>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</si>
  <si>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</si>
  <si>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</si>
  <si>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</si>
  <si>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</si>
  <si>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</si>
  <si>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</si>
  <si>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</si>
  <si>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</si>
  <si>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</si>
  <si>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</si>
  <si>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</si>
  <si>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</si>
  <si>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</si>
  <si>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</si>
  <si>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</si>
  <si>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</si>
  <si>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</si>
  <si>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</si>
  <si>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</si>
  <si>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</si>
  <si>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</si>
  <si>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</si>
  <si>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</si>
  <si>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</si>
  <si>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</si>
  <si>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</si>
  <si>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</si>
  <si>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</si>
  <si>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</si>
  <si>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</si>
  <si>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</si>
  <si>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</si>
  <si>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</si>
  <si>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</si>
  <si>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</si>
  <si>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</si>
  <si>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</si>
  <si>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</si>
  <si>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</si>
  <si>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</si>
  <si>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</si>
  <si>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</si>
  <si>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</si>
  <si>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</si>
  <si>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</si>
  <si>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</si>
  <si>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</si>
  <si>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</si>
  <si>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</si>
  <si>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</si>
  <si>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</si>
  <si>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</si>
  <si>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</si>
  <si>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</si>
  <si>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</si>
  <si>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</si>
  <si>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</si>
  <si>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</si>
  <si>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</si>
  <si>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</si>
  <si>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</si>
  <si>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</si>
  <si>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</si>
  <si>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</si>
  <si>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</si>
  <si>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</si>
  <si>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</si>
  <si>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</si>
  <si>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</si>
  <si>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</si>
  <si>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</si>
  <si>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</si>
  <si>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</si>
  <si>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</si>
  <si>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</si>
  <si>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</si>
  <si>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</si>
  <si>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</si>
  <si>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</si>
  <si>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</si>
  <si>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</si>
  <si>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</si>
  <si>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</si>
  <si>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</si>
  <si>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</si>
  <si>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</si>
  <si>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</si>
  <si>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</si>
  <si>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</si>
  <si>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</si>
  <si>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</si>
  <si>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</si>
  <si>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</si>
  <si>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</si>
  <si>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</si>
  <si>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</si>
  <si>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</si>
  <si>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</si>
  <si>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</si>
  <si>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</si>
  <si>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</si>
  <si>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</si>
  <si>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</si>
  <si>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</si>
  <si>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</si>
  <si>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</si>
  <si>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</si>
  <si>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</si>
  <si>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</si>
  <si>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</si>
  <si>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</si>
  <si>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</si>
  <si>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</si>
  <si>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</si>
  <si>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</si>
  <si>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</si>
  <si>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</si>
  <si>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</si>
  <si>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</si>
  <si>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</si>
  <si>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</si>
  <si>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</si>
  <si>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</si>
  <si>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</si>
  <si>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</si>
  <si>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</si>
  <si>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</si>
  <si>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</si>
  <si>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</si>
  <si>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</si>
  <si>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</si>
  <si>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</si>
  <si>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</si>
  <si>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</si>
  <si>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</si>
  <si>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</si>
  <si>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</si>
  <si>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</si>
  <si>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</si>
  <si>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</si>
  <si>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</si>
  <si>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</si>
  <si>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</si>
  <si>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</si>
  <si>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</si>
  <si>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</si>
  <si>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</si>
  <si>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</si>
  <si>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</si>
  <si>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</si>
  <si>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</si>
  <si>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</si>
  <si>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</si>
  <si>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</si>
  <si>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</si>
  <si>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</si>
  <si>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</si>
  <si>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</si>
  <si>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</si>
  <si>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</si>
  <si>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</si>
  <si>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</si>
  <si>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</si>
  <si>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</si>
  <si>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</si>
  <si>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</si>
  <si>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</si>
  <si>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</si>
  <si>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</si>
  <si>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</si>
  <si>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</si>
  <si>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</si>
  <si>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</si>
  <si>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</si>
  <si>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</si>
  <si>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</si>
  <si>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</si>
  <si>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</si>
  <si>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</si>
  <si>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</si>
  <si>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</si>
  <si>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</si>
  <si>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</si>
  <si>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</si>
  <si>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</si>
  <si>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</si>
  <si>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</si>
  <si>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</si>
  <si>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</si>
  <si>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</si>
  <si>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</si>
  <si>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</si>
  <si>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</si>
  <si>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</si>
  <si>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</si>
  <si>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</si>
  <si>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</si>
  <si>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</si>
  <si>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</si>
  <si>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</si>
  <si>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</si>
  <si>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</si>
  <si>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</si>
  <si>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</si>
  <si>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</si>
  <si>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</si>
  <si>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</si>
  <si>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</si>
  <si>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</si>
  <si>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</si>
  <si>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</si>
  <si>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</si>
  <si>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</si>
  <si>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</si>
  <si>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</si>
  <si>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</si>
  <si>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</si>
  <si>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</si>
  <si>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</si>
  <si>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</si>
  <si>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</si>
  <si>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</si>
  <si>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</si>
  <si>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</si>
  <si>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</si>
  <si>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</si>
  <si>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</si>
  <si>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</si>
  <si>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</si>
  <si>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</si>
  <si>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</si>
  <si>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</si>
  <si>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</si>
  <si>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</si>
  <si>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</si>
  <si>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</si>
  <si>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</si>
  <si>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</si>
  <si>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</si>
  <si>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</si>
  <si>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</si>
  <si>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</si>
  <si>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</si>
  <si>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</si>
  <si>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</si>
  <si>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</si>
  <si>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</si>
  <si>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</si>
  <si>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</si>
  <si>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</si>
  <si>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</si>
  <si>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</si>
  <si>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</si>
  <si>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</si>
  <si>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</si>
  <si>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</si>
  <si>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</si>
  <si>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</si>
  <si>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</si>
  <si>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</si>
  <si>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</si>
  <si>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</si>
  <si>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</si>
  <si>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</si>
  <si>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</si>
  <si>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</si>
  <si>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</si>
  <si>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</si>
  <si>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</si>
  <si>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</si>
  <si>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</si>
  <si>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</si>
  <si>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</si>
  <si>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</si>
  <si>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</si>
  <si>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</si>
  <si>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</si>
  <si>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</si>
  <si>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</si>
  <si>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</si>
  <si>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</si>
  <si>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</si>
  <si>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</si>
  <si>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</si>
  <si>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</si>
  <si>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</si>
  <si>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</si>
  <si>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</si>
  <si>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</si>
  <si>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</si>
  <si>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</si>
  <si>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</si>
  <si>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</si>
  <si>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</si>
  <si>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</si>
  <si>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</si>
  <si>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</si>
  <si>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</si>
  <si>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</si>
  <si>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</si>
  <si>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</si>
  <si>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</si>
  <si>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</si>
  <si>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</si>
  <si>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</si>
  <si>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</si>
  <si>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</si>
  <si>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</si>
  <si>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</si>
  <si>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</si>
  <si>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</si>
  <si>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</si>
  <si>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</si>
  <si>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</si>
  <si>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</si>
  <si>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</si>
  <si>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</si>
  <si>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</si>
  <si>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</si>
  <si>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</si>
  <si>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</si>
  <si>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</si>
  <si>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</si>
  <si>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</si>
  <si>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</si>
  <si>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</si>
  <si>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</si>
  <si>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</si>
  <si>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</si>
  <si>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</si>
  <si>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</si>
  <si>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</si>
  <si>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</si>
  <si>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</si>
  <si>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</si>
  <si>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</si>
  <si>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</si>
  <si>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</si>
  <si>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</si>
  <si>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</si>
  <si>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</si>
  <si>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</si>
  <si>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</si>
  <si>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</si>
  <si>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</si>
  <si>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</si>
  <si>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</si>
  <si>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</si>
  <si>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</si>
  <si>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</si>
  <si>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</si>
  <si>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</si>
  <si>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</si>
  <si>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</si>
  <si>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</si>
  <si>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</si>
  <si>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</si>
  <si>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</si>
  <si>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</si>
  <si>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</si>
  <si>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</si>
  <si>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</si>
  <si>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</si>
  <si>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</si>
  <si>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</si>
  <si>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</si>
  <si>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</si>
  <si>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</si>
  <si>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</si>
  <si>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</si>
  <si>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</si>
  <si>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</si>
  <si>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</si>
  <si>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</si>
  <si>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</si>
  <si>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</si>
  <si>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</si>
  <si>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</si>
  <si>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</si>
  <si>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</si>
  <si>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</si>
  <si>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</si>
  <si>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</si>
  <si>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</si>
  <si>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</si>
  <si>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</si>
  <si>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</si>
  <si>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</si>
  <si>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</si>
  <si>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</si>
  <si>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</si>
  <si>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</si>
  <si>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</si>
  <si>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</si>
  <si>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</si>
  <si>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</si>
  <si>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</si>
  <si>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</si>
  <si>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</si>
  <si>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</si>
  <si>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</si>
  <si>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</si>
  <si>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</si>
  <si>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</si>
  <si>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</si>
  <si>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</si>
  <si>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</si>
  <si>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</si>
  <si>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</si>
  <si>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</si>
  <si>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</si>
  <si>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</si>
  <si>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</si>
  <si>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</si>
  <si>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</si>
  <si>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</si>
  <si>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</si>
  <si>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</si>
  <si>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</si>
  <si>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</si>
  <si>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</si>
  <si>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</si>
  <si>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</si>
  <si>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</si>
  <si>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</si>
  <si>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</si>
  <si>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</si>
  <si>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</si>
  <si>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</si>
  <si>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</si>
  <si>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</si>
  <si>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</si>
  <si>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</si>
  <si>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</si>
  <si>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</si>
  <si>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</si>
  <si>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</si>
  <si>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</si>
  <si>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</si>
  <si>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</si>
  <si>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</si>
  <si>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</si>
  <si>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</si>
  <si>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</si>
  <si>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</si>
  <si>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</si>
  <si>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</si>
  <si>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</si>
  <si>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</si>
  <si>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</si>
  <si>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</si>
  <si>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</si>
  <si>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</si>
  <si>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</si>
  <si>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</si>
  <si>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</si>
  <si>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</si>
  <si>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</si>
  <si>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</si>
  <si>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</si>
  <si>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</si>
  <si>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</si>
  <si>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</si>
  <si>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</si>
  <si>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</si>
  <si>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</si>
  <si>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</si>
  <si>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</si>
  <si>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</si>
  <si>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</si>
  <si>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</si>
  <si>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</si>
  <si>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</si>
  <si>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</si>
  <si>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</si>
  <si>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</si>
  <si>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</si>
  <si>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</si>
  <si>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</si>
  <si>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</si>
  <si>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</si>
  <si>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</si>
  <si>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</si>
  <si>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</si>
  <si>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</si>
  <si>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</si>
  <si>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</si>
  <si>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</si>
  <si>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</si>
  <si>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</si>
  <si>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</si>
  <si>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</si>
  <si>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</si>
  <si>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</si>
  <si>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</si>
  <si>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</si>
  <si>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</si>
  <si>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</si>
  <si>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</si>
  <si>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</si>
  <si>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</si>
  <si>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</si>
  <si>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</si>
  <si>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</si>
  <si>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</si>
  <si>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</si>
  <si>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</si>
  <si>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</si>
  <si>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</si>
  <si>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</si>
  <si>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</si>
  <si>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</si>
  <si>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</si>
  <si>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</si>
  <si>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</si>
  <si>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</si>
  <si>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</si>
  <si>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</si>
  <si>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</si>
  <si>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</si>
  <si>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</si>
  <si>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</si>
  <si>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</si>
  <si>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</si>
  <si>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</si>
  <si>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</si>
  <si>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</si>
  <si>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</si>
  <si>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</si>
  <si>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</si>
  <si>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</si>
  <si>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</si>
  <si>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</si>
  <si>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</si>
  <si>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</si>
  <si>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</si>
  <si>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</si>
  <si>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</si>
  <si>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</si>
  <si>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</si>
  <si>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</si>
  <si>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</si>
  <si>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</si>
  <si>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</si>
  <si>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</si>
  <si>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</si>
  <si>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</si>
  <si>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</si>
  <si>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</si>
  <si>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</si>
  <si>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</si>
  <si>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</si>
  <si>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</si>
  <si>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</si>
  <si>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</si>
  <si>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</si>
  <si>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</si>
  <si>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</si>
  <si>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</si>
  <si>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</si>
  <si>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</si>
  <si>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</si>
  <si>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</si>
  <si>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</si>
  <si>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</si>
  <si>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</si>
  <si>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</si>
  <si>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</si>
  <si>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</si>
  <si>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</si>
  <si>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</si>
  <si>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</si>
  <si>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</si>
  <si>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</si>
  <si>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</si>
  <si>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</si>
  <si>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</si>
  <si>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</si>
  <si>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</si>
  <si>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</si>
  <si>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</si>
  <si>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</si>
  <si>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</si>
  <si>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</si>
  <si>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</si>
  <si>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</si>
  <si>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</si>
  <si>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</si>
  <si>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</si>
  <si>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</si>
  <si>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</si>
  <si>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</si>
  <si>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</si>
  <si>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</si>
  <si>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</si>
  <si>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</si>
  <si>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</si>
  <si>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</si>
  <si>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</si>
  <si>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</si>
  <si>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</si>
  <si>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</si>
  <si>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</si>
  <si>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</si>
  <si>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</si>
  <si>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</si>
  <si>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</si>
  <si>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</si>
  <si>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</si>
  <si>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</si>
  <si>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</si>
  <si>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</si>
  <si>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</si>
  <si>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</si>
  <si>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</si>
  <si>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</si>
  <si>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</si>
  <si>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</si>
  <si>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</si>
  <si>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</si>
  <si>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</si>
  <si>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</si>
  <si>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</si>
  <si>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</si>
  <si>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</si>
  <si>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</si>
  <si>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</si>
  <si>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</si>
  <si>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</si>
  <si>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</si>
  <si>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</si>
  <si>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</si>
  <si>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</si>
  <si>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</si>
  <si>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</si>
  <si>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</si>
  <si>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</si>
  <si>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</si>
  <si>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</si>
  <si>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</si>
  <si>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</si>
  <si>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</si>
  <si>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</si>
  <si>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</si>
  <si>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</si>
  <si>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</si>
  <si>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</si>
  <si>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</si>
  <si>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</si>
  <si>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</si>
  <si>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</si>
  <si>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</si>
  <si>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</si>
  <si>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</si>
  <si>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</si>
  <si>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</si>
  <si>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</si>
  <si>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</si>
  <si>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</si>
  <si>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</si>
  <si>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</si>
  <si>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</si>
  <si>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</si>
  <si>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</si>
  <si>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</si>
  <si>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</si>
  <si>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</si>
  <si>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</si>
  <si>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</si>
  <si>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</si>
  <si>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</si>
  <si>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</si>
  <si>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</si>
  <si>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</si>
  <si>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</si>
  <si>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</si>
  <si>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</si>
  <si>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</si>
  <si>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</si>
  <si>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</si>
  <si>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</si>
  <si>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</si>
  <si>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</si>
  <si>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</si>
  <si>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</si>
  <si>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</si>
  <si>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</si>
  <si>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</si>
  <si>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</si>
  <si>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</si>
  <si>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</si>
  <si>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</si>
  <si>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</si>
  <si>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</si>
  <si>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</si>
  <si>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</si>
  <si>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</si>
  <si>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</si>
  <si>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</si>
  <si>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</si>
  <si>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</si>
  <si>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</si>
  <si>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</si>
  <si>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</si>
  <si>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</si>
  <si>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</si>
  <si>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</si>
  <si>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</si>
  <si>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</si>
  <si>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</si>
  <si>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</si>
  <si>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</si>
  <si>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</si>
  <si>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</si>
  <si>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</si>
  <si>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</si>
  <si>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</si>
  <si>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</si>
  <si>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</si>
  <si>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</si>
  <si>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</si>
  <si>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</si>
  <si>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</si>
  <si>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</si>
  <si>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</si>
  <si>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</si>
  <si>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</si>
  <si>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</si>
  <si>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</si>
  <si>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</si>
  <si>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</si>
  <si>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</si>
  <si>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</si>
  <si>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</si>
  <si>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</si>
  <si>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</si>
  <si>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</si>
  <si>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</si>
  <si>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</si>
  <si>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</si>
  <si>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</si>
  <si>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</si>
  <si>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</si>
  <si>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</si>
  <si>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</si>
  <si>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</si>
  <si>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</si>
  <si>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</si>
  <si>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</si>
  <si>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</si>
  <si>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</si>
  <si>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</si>
  <si>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</si>
  <si>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</si>
  <si>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</si>
  <si>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</si>
  <si>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</si>
  <si>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</si>
  <si>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</si>
  <si>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</si>
  <si>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</si>
  <si>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</si>
  <si>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</si>
  <si>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</si>
  <si>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</si>
  <si>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</si>
  <si>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</si>
  <si>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</si>
  <si>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</si>
  <si>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</si>
  <si>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</si>
  <si>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</si>
  <si>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</si>
  <si>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</si>
  <si>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</si>
  <si>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</si>
  <si>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</si>
  <si>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</si>
  <si>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</si>
  <si>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</si>
  <si>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</si>
  <si>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</si>
  <si>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</si>
  <si>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</si>
  <si>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</si>
  <si>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</si>
  <si>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</si>
  <si>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</si>
  <si>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</si>
  <si>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</si>
  <si>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</si>
  <si>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</si>
  <si>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</si>
  <si>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</si>
  <si>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</si>
  <si>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</si>
  <si>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</si>
  <si>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</si>
  <si>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</si>
  <si>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</si>
  <si>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</si>
  <si>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</si>
  <si>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</si>
  <si>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</si>
  <si>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</si>
  <si>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</si>
  <si>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</si>
  <si>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</si>
  <si>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</si>
  <si>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</si>
  <si>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</si>
  <si>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</si>
  <si>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</si>
  <si>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</si>
  <si>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</si>
  <si>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</si>
  <si>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</si>
  <si>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</si>
  <si>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</si>
  <si>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</si>
  <si>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</si>
  <si>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</si>
  <si>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</si>
  <si>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</si>
  <si>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</si>
  <si>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</si>
  <si>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</si>
  <si>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</si>
  <si>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</si>
  <si>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</si>
  <si>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</si>
  <si>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</si>
  <si>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</si>
  <si>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</si>
  <si>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</si>
  <si>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</si>
  <si>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</si>
  <si>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</si>
  <si>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</si>
  <si>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</si>
  <si>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</si>
  <si>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</si>
  <si>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</si>
  <si>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</si>
  <si>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</si>
  <si>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</si>
  <si>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</si>
  <si>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</si>
  <si>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</si>
  <si>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</si>
  <si>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</si>
  <si>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</si>
  <si>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</si>
  <si>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</si>
  <si>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</si>
  <si>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</si>
  <si>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</si>
  <si>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</si>
  <si>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</si>
  <si>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</si>
  <si>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</si>
  <si>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</si>
  <si>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</si>
  <si>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</si>
  <si>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</si>
  <si>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</si>
  <si>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</si>
  <si>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</si>
  <si>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</si>
  <si>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</si>
  <si>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</si>
  <si>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</si>
  <si>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</si>
  <si>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</si>
  <si>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</si>
  <si>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</si>
  <si>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</si>
  <si>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</si>
  <si>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</si>
  <si>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</si>
  <si>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</si>
  <si>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</si>
  <si>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</si>
  <si>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</si>
  <si>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</si>
  <si>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</si>
  <si>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</si>
  <si>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</si>
  <si>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</si>
  <si>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</si>
  <si>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</si>
  <si>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</si>
  <si>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</si>
  <si>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</si>
  <si>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</si>
  <si>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</si>
  <si>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</si>
  <si>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</si>
  <si>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</si>
  <si>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</si>
  <si>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</si>
  <si>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</si>
  <si>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</si>
  <si>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</si>
  <si>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</si>
  <si>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</si>
  <si>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</si>
  <si>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</si>
  <si>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</si>
  <si>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</si>
  <si>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</si>
  <si>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</si>
  <si>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</si>
  <si>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</si>
  <si>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</si>
  <si>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</si>
  <si>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</si>
  <si>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</si>
  <si>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</si>
  <si>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</si>
  <si>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</si>
  <si>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</si>
  <si>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</si>
  <si>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</si>
  <si>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</si>
  <si>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</si>
  <si>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</si>
  <si>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</si>
  <si>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</si>
  <si>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</si>
  <si>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</si>
  <si>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</si>
  <si>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</si>
  <si>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</si>
  <si>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</si>
  <si>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</si>
  <si>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</si>
  <si>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</si>
  <si>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</si>
  <si>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</si>
  <si>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</si>
  <si>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</si>
  <si>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</si>
  <si>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</si>
  <si>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</si>
  <si>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</si>
  <si>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</si>
  <si>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</si>
  <si>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</si>
  <si>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</si>
  <si>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</si>
  <si>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</si>
  <si>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</si>
  <si>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</si>
  <si>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</si>
  <si>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</si>
  <si>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</si>
  <si>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</si>
  <si>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</si>
  <si>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</si>
  <si>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</si>
  <si>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</si>
  <si>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</si>
  <si>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</si>
  <si>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</si>
  <si>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</si>
  <si>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</si>
  <si>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</si>
  <si>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</si>
  <si>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</si>
  <si>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</si>
  <si>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</si>
  <si>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</si>
  <si>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</si>
  <si>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</si>
  <si>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</si>
  <si>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</si>
  <si>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</si>
  <si>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</si>
  <si>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</si>
  <si>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</si>
  <si>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</si>
  <si>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</si>
  <si>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</si>
  <si>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</si>
  <si>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</si>
  <si>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</si>
  <si>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</si>
  <si>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</si>
  <si>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</si>
  <si>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</si>
  <si>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</si>
  <si>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</si>
  <si>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</si>
  <si>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</si>
  <si>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</si>
  <si>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</si>
  <si>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</si>
  <si>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</si>
  <si>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</si>
  <si>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</si>
  <si>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</si>
  <si>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</si>
  <si>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</si>
  <si>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</si>
  <si>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</si>
  <si>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</si>
  <si>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</si>
  <si>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</si>
  <si>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</si>
  <si>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</si>
  <si>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</si>
  <si>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</si>
  <si>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</si>
  <si>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</si>
  <si>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</si>
  <si>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</si>
  <si>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</si>
  <si>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</si>
  <si>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</si>
  <si>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</si>
  <si>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</si>
  <si>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</si>
  <si>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</si>
  <si>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</si>
  <si>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</si>
  <si>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</si>
  <si>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</si>
  <si>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</si>
  <si>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</si>
  <si>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</si>
  <si>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</si>
  <si>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</si>
  <si>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</si>
  <si>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</si>
  <si>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</si>
  <si>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</si>
  <si>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</si>
  <si>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</si>
  <si>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</si>
  <si>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</si>
  <si>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</si>
  <si>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</si>
  <si>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</si>
  <si>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</si>
  <si>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</si>
  <si>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</si>
  <si>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</si>
  <si>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</si>
  <si>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</si>
  <si>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</si>
  <si>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</si>
  <si>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</si>
  <si>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</si>
  <si>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</si>
  <si>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</si>
  <si>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</si>
  <si>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</si>
  <si>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</si>
  <si>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</si>
  <si>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</si>
  <si>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</si>
  <si>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</si>
  <si>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</si>
  <si>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</si>
  <si>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</si>
  <si>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</si>
  <si>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</si>
  <si>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</si>
  <si>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</si>
  <si>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</si>
  <si>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</si>
  <si>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</si>
  <si>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</si>
  <si>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</si>
  <si>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</si>
  <si>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</si>
  <si>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</si>
  <si>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</si>
  <si>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</si>
  <si>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</si>
  <si>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</si>
  <si>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</si>
  <si>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</si>
  <si>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</si>
  <si>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</si>
  <si>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</si>
  <si>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</si>
  <si>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</si>
  <si>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</si>
  <si>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</si>
  <si>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</si>
  <si>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</si>
  <si>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</si>
  <si>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</si>
  <si>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</si>
  <si>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</si>
  <si>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</si>
  <si>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</si>
  <si>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</si>
  <si>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</si>
  <si>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</si>
  <si>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</si>
  <si>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</si>
  <si>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</si>
  <si>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</si>
  <si>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</si>
  <si>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</si>
  <si>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</si>
  <si>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</si>
  <si>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</si>
  <si>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</si>
  <si>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</si>
  <si>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</si>
  <si>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</si>
  <si>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</si>
  <si>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</si>
  <si>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</si>
  <si>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</si>
  <si>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</si>
  <si>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</si>
  <si>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</si>
  <si>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</si>
  <si>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</si>
  <si>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</si>
  <si>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</si>
  <si>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</si>
  <si>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</si>
  <si>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</si>
  <si>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</si>
  <si>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</si>
  <si>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</si>
  <si>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</si>
  <si>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</si>
  <si>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</si>
  <si>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</si>
  <si>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</si>
  <si>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</si>
  <si>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</si>
  <si>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</si>
  <si>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</si>
  <si>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</si>
  <si>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</si>
  <si>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</si>
  <si>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</si>
  <si>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</si>
  <si>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</si>
  <si>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</si>
  <si>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</si>
  <si>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</si>
  <si>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</si>
  <si>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</si>
  <si>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</si>
  <si>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</si>
  <si>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</si>
  <si>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</si>
  <si>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</si>
  <si>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</si>
  <si>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</si>
  <si>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</si>
  <si>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</si>
  <si>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</si>
  <si>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</si>
  <si>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</si>
  <si>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</si>
  <si>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</si>
  <si>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</si>
  <si>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</si>
  <si>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</si>
  <si>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</si>
  <si>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</si>
  <si>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</si>
  <si>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</si>
  <si>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</si>
  <si>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</si>
  <si>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</si>
  <si>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</si>
  <si>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</si>
  <si>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</si>
  <si>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</si>
  <si>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</si>
  <si>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</si>
  <si>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</si>
  <si>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</si>
  <si>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</si>
  <si>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</si>
  <si>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</si>
  <si>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</si>
  <si>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</si>
  <si>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</si>
  <si>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</si>
  <si>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</si>
  <si>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</si>
  <si>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</si>
  <si>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</si>
  <si>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</si>
  <si>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</si>
  <si>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</si>
  <si>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</si>
  <si>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</si>
  <si>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</si>
  <si>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</si>
  <si>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</si>
  <si>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</si>
  <si>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</si>
  <si>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</si>
  <si>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</si>
  <si>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</si>
  <si>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</si>
  <si>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</si>
  <si>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</si>
  <si>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</si>
  <si>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</si>
  <si>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</si>
  <si>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</si>
  <si>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</si>
  <si>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</si>
  <si>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</si>
  <si>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</si>
  <si>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</si>
  <si>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</si>
  <si>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</si>
  <si>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</si>
  <si>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</si>
  <si>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</si>
  <si>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</si>
  <si>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</si>
  <si>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</si>
  <si>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</si>
  <si>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</si>
  <si>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</si>
  <si>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</si>
  <si>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</si>
  <si>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</si>
  <si>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</si>
  <si>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</si>
  <si>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</si>
  <si>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</si>
  <si>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</si>
  <si>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</si>
  <si>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</si>
  <si>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</si>
  <si>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</si>
  <si>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</si>
  <si>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</si>
  <si>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</si>
  <si>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</si>
  <si>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</si>
  <si>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</si>
  <si>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</si>
  <si>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</si>
  <si>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</si>
  <si>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</si>
  <si>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</si>
  <si>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</si>
  <si>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</si>
  <si>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</si>
  <si>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</si>
  <si>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</si>
  <si>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</si>
  <si>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</si>
  <si>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</si>
  <si>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</si>
  <si>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</si>
  <si>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</si>
  <si>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</si>
  <si>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</si>
  <si>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</si>
  <si>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</si>
  <si>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</si>
  <si>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</si>
  <si>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</si>
  <si>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</si>
  <si>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</si>
  <si>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</si>
  <si>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</si>
  <si>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</si>
  <si>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</si>
  <si>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</si>
  <si>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</si>
  <si>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</si>
  <si>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</si>
  <si>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</si>
  <si>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</si>
  <si>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</si>
  <si>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</si>
  <si>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</si>
  <si>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</si>
  <si>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</si>
  <si>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</si>
  <si>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</si>
  <si>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</si>
  <si>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</si>
  <si>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</si>
  <si>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</si>
  <si>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</si>
  <si>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</si>
  <si>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</si>
  <si>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</si>
  <si>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</si>
  <si>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</si>
  <si>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</si>
  <si>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</si>
  <si>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</si>
  <si>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</si>
  <si>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</si>
  <si>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</si>
  <si>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</si>
  <si>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</si>
  <si>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</si>
  <si>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</si>
  <si>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</si>
  <si>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</si>
  <si>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</si>
  <si>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</si>
  <si>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</si>
  <si>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</si>
  <si>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</si>
  <si>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</si>
  <si>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</si>
  <si>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</si>
  <si>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</si>
  <si>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</si>
  <si>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</si>
  <si>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</si>
  <si>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</si>
  <si>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</si>
  <si>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</si>
  <si>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</si>
  <si>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</si>
  <si>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</si>
  <si>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</si>
  <si>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</si>
  <si>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</si>
  <si>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</si>
  <si>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</si>
  <si>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</si>
  <si>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</si>
  <si>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</si>
  <si>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</si>
  <si>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</si>
  <si>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</si>
  <si>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</si>
  <si>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</si>
  <si>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</si>
  <si>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</si>
  <si>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</si>
  <si>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</si>
  <si>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</si>
  <si>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</si>
  <si>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</si>
  <si>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</si>
  <si>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</si>
  <si>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</si>
  <si>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</si>
  <si>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</si>
  <si>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</si>
  <si>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</si>
  <si>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</si>
  <si>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</si>
  <si>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</si>
  <si>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</si>
  <si>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</si>
  <si>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</si>
  <si>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</si>
  <si>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</si>
  <si>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</si>
  <si>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</si>
  <si>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</si>
  <si>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</si>
  <si>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</si>
  <si>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</si>
  <si>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</si>
  <si>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</si>
  <si>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</si>
  <si>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</si>
  <si>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</si>
  <si>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</si>
  <si>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</si>
  <si>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</si>
  <si>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</si>
  <si>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</si>
  <si>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</si>
  <si>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</si>
  <si>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</si>
  <si>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</si>
  <si>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</si>
  <si>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</si>
  <si>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</si>
  <si>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</si>
  <si>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</si>
  <si>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</si>
  <si>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</si>
  <si>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</si>
  <si>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</si>
  <si>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</si>
  <si>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</si>
  <si>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</si>
  <si>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</si>
  <si>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</si>
  <si>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</si>
  <si>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</si>
  <si>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</si>
  <si>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</si>
  <si>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</si>
  <si>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</si>
  <si>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</si>
  <si>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</si>
  <si>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</si>
  <si>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</si>
  <si>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</si>
  <si>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</si>
  <si>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</si>
  <si>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</si>
  <si>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</si>
  <si>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</si>
  <si>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</si>
  <si>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</si>
  <si>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</si>
  <si>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</si>
  <si>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</si>
  <si>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</si>
  <si>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</si>
  <si>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</si>
  <si>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</si>
  <si>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</si>
  <si>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</si>
  <si>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</si>
  <si>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</si>
  <si>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</si>
  <si>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</si>
  <si>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</si>
  <si>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</si>
  <si>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</si>
  <si>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</si>
  <si>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</si>
  <si>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</si>
  <si>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</si>
  <si>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</si>
  <si>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</si>
  <si>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</si>
  <si>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</si>
  <si>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</si>
  <si>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</si>
  <si>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</si>
  <si>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</si>
  <si>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</si>
  <si>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</si>
  <si>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</si>
  <si>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</si>
  <si>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</si>
  <si>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</si>
  <si>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</si>
  <si>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</si>
  <si>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</si>
  <si>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</si>
  <si>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</si>
  <si>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</si>
  <si>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</si>
  <si>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</si>
  <si>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</si>
  <si>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</si>
  <si>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</si>
  <si>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</si>
  <si>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</si>
  <si>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</si>
  <si>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</si>
  <si>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</si>
  <si>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</si>
  <si>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</si>
  <si>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</si>
  <si>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</si>
  <si>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</si>
  <si>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</si>
  <si>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</si>
  <si>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</si>
  <si>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</si>
  <si>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</si>
  <si>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</si>
  <si>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</si>
  <si>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</si>
  <si>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</si>
  <si>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</si>
  <si>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</si>
  <si>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</si>
  <si>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</si>
  <si>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</si>
  <si>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</si>
  <si>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</si>
  <si>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</si>
  <si>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</si>
  <si>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</si>
  <si>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</si>
  <si>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</si>
  <si>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</si>
  <si>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</si>
  <si>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</si>
  <si>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</si>
  <si>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</si>
  <si>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</si>
  <si>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</si>
  <si>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</si>
  <si>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</si>
  <si>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</si>
  <si>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</si>
  <si>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</si>
  <si>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</si>
  <si>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</si>
  <si>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</si>
  <si>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</si>
  <si>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</si>
  <si>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</si>
  <si>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</si>
  <si>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</si>
  <si>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</si>
  <si>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</si>
  <si>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</si>
  <si>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</si>
  <si>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</si>
  <si>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</si>
  <si>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</si>
  <si>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</si>
  <si>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</si>
  <si>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</si>
  <si>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</si>
  <si>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</si>
  <si>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</si>
  <si>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</si>
  <si>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</si>
  <si>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</si>
  <si>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</si>
  <si>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</si>
  <si>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</si>
  <si>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</si>
  <si>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</si>
  <si>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</si>
  <si>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</si>
  <si>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</si>
  <si>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</si>
  <si>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</si>
  <si>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</si>
  <si>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</si>
  <si>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</si>
  <si>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</si>
  <si>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</si>
  <si>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</si>
  <si>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</si>
  <si>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</si>
  <si>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</si>
  <si>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</si>
  <si>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</si>
  <si>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</si>
  <si>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</si>
  <si>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</si>
  <si>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</si>
  <si>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</si>
  <si>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</si>
  <si>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</si>
  <si>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</si>
  <si>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</si>
  <si>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</si>
  <si>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</si>
  <si>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</si>
  <si>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</si>
  <si>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</si>
  <si>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</si>
  <si>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</si>
  <si>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</si>
  <si>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</si>
  <si>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</si>
  <si>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</si>
  <si>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</si>
  <si>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</si>
  <si>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</si>
  <si>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</si>
  <si>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</si>
  <si>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</si>
  <si>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</si>
  <si>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</si>
  <si>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</si>
  <si>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</si>
  <si>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</si>
  <si>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</si>
  <si>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</si>
  <si>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</si>
  <si>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</si>
  <si>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</si>
  <si>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</si>
  <si>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</si>
  <si>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</si>
  <si>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</si>
  <si>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</si>
  <si>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</si>
  <si>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</si>
  <si>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</si>
  <si>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</si>
  <si>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</si>
  <si>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</si>
  <si>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</si>
  <si>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</si>
  <si>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</si>
  <si>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</si>
  <si>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</si>
  <si>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</si>
  <si>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</si>
  <si>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</si>
  <si>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</si>
  <si>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</si>
  <si>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</si>
  <si>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</si>
  <si>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</si>
  <si>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</si>
  <si>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</si>
  <si>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</si>
  <si>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</si>
  <si>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</si>
  <si>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</si>
  <si>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</si>
  <si>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</si>
  <si>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</si>
  <si>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</si>
  <si>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</si>
  <si>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</si>
  <si>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</si>
  <si>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</si>
  <si>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</si>
  <si>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</si>
  <si>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</si>
  <si>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</si>
  <si>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</si>
  <si>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</si>
  <si>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</si>
  <si>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</si>
  <si>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</si>
  <si>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</si>
  <si>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</si>
  <si>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</si>
  <si>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</si>
  <si>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</si>
  <si>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</si>
  <si>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</si>
  <si>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</si>
  <si>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</si>
  <si>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</si>
  <si>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</si>
  <si>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</si>
  <si>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</si>
  <si>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</si>
  <si>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</si>
  <si>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</si>
  <si>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</si>
  <si>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</si>
  <si>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</si>
  <si>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</si>
  <si>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</si>
  <si>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</si>
  <si>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</si>
  <si>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</si>
  <si>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</si>
  <si>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</si>
  <si>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</si>
  <si>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</si>
  <si>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</si>
  <si>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</si>
  <si>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</si>
  <si>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</si>
  <si>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</si>
  <si>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</si>
  <si>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</si>
  <si>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</si>
  <si>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</si>
  <si>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</si>
  <si>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</si>
  <si>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</si>
  <si>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</si>
  <si>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</si>
  <si>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</si>
  <si>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</si>
  <si>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</si>
  <si>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</si>
  <si>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</si>
  <si>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</si>
  <si>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</si>
  <si>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</si>
  <si>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</si>
  <si>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</si>
  <si>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</si>
  <si>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</si>
  <si>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</si>
  <si>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</si>
  <si>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</si>
  <si>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</si>
  <si>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</si>
  <si>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</si>
  <si>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</si>
  <si>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</si>
  <si>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</si>
  <si>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</si>
  <si>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</si>
  <si>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</si>
  <si>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</si>
  <si>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</si>
  <si>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</si>
  <si>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</si>
  <si>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</si>
  <si>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</si>
  <si>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</si>
  <si>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</si>
  <si>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</si>
  <si>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</si>
  <si>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</si>
  <si>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</si>
  <si>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</si>
  <si>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</si>
  <si>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</si>
  <si>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</si>
  <si>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</si>
  <si>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</si>
  <si>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</si>
  <si>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</si>
  <si>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</si>
  <si>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</si>
  <si>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</si>
  <si>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</si>
  <si>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</si>
  <si>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</si>
  <si>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</si>
  <si>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</si>
  <si>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</si>
  <si>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</si>
  <si>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</si>
  <si>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</si>
  <si>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</si>
  <si>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</si>
  <si>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</si>
  <si>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</si>
  <si>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</si>
  <si>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</si>
  <si>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</si>
  <si>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</si>
  <si>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</si>
  <si>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</si>
  <si>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</si>
  <si>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</si>
  <si>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</si>
  <si>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</si>
  <si>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</si>
  <si>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</si>
  <si>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</si>
  <si>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</si>
  <si>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</si>
  <si>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</si>
  <si>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</si>
  <si>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</si>
  <si>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</si>
  <si>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</si>
  <si>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</si>
  <si>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</si>
  <si>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</si>
  <si>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</si>
  <si>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</si>
  <si>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</si>
  <si>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</si>
  <si>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</si>
  <si>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</si>
  <si>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</si>
  <si>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</si>
  <si>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</si>
  <si>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</si>
  <si>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</si>
  <si>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</si>
  <si>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</si>
  <si>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</si>
  <si>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</si>
  <si>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</si>
  <si>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</si>
  <si>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</si>
  <si>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</si>
  <si>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</si>
  <si>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</si>
  <si>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</si>
  <si>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</si>
  <si>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</si>
  <si>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</si>
  <si>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</si>
  <si>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</si>
  <si>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</si>
  <si>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</si>
  <si>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</si>
  <si>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</si>
  <si>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</si>
  <si>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</si>
  <si>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</si>
  <si>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</si>
  <si>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</si>
  <si>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</si>
  <si>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</si>
  <si>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</si>
  <si>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</si>
  <si>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</si>
  <si>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</si>
  <si>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</si>
  <si>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</si>
  <si>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</si>
  <si>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</si>
  <si>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</si>
  <si>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</si>
  <si>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</si>
  <si>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</si>
  <si>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</si>
  <si>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</si>
  <si>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</si>
  <si>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</si>
  <si>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</si>
  <si>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</si>
  <si>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</si>
  <si>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</si>
  <si>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</si>
  <si>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</si>
  <si>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</si>
  <si>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</si>
  <si>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</si>
  <si>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</si>
  <si>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</si>
  <si>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</si>
  <si>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</si>
  <si>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</si>
  <si>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</si>
  <si>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</si>
  <si>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</si>
  <si>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</si>
  <si>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</si>
  <si>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</si>
  <si>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</si>
  <si>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</si>
  <si>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</si>
  <si>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</si>
  <si>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</si>
  <si>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</si>
  <si>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</si>
  <si>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</si>
  <si>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</si>
  <si>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</si>
  <si>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</si>
  <si>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</si>
  <si>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</si>
  <si>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</si>
  <si>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</si>
  <si>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</si>
  <si>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</si>
  <si>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</si>
  <si>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</si>
  <si>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</si>
  <si>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</si>
  <si>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</si>
  <si>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</si>
  <si>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</si>
  <si>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</si>
  <si>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</si>
  <si>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</si>
  <si>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</si>
  <si>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</si>
  <si>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</si>
  <si>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</si>
  <si>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</si>
  <si>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</si>
  <si>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</si>
  <si>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</si>
  <si>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</si>
  <si>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</si>
  <si>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</si>
  <si>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</si>
  <si>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</si>
  <si>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</si>
  <si>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</si>
  <si>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</si>
  <si>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</si>
  <si>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</si>
  <si>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</si>
  <si>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</si>
  <si>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</si>
  <si>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</si>
  <si>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</si>
  <si>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</si>
  <si>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</si>
  <si>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</si>
  <si>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</si>
  <si>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</si>
  <si>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</si>
  <si>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</si>
  <si>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</si>
  <si>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</si>
  <si>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</si>
  <si>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</si>
  <si>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</si>
  <si>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</si>
  <si>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</si>
  <si>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</si>
  <si>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</si>
  <si>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</si>
  <si>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</si>
  <si>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</si>
  <si>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</si>
  <si>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</si>
  <si>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</si>
  <si>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</si>
  <si>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</si>
  <si>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</si>
  <si>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</si>
  <si>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</si>
  <si>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</si>
  <si>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</si>
  <si>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</si>
  <si>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</si>
  <si>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</si>
  <si>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</si>
  <si>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</si>
  <si>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</si>
  <si>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</si>
  <si>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</si>
  <si>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</si>
  <si>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</si>
  <si>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</si>
  <si>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</si>
  <si>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</si>
  <si>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</si>
  <si>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</si>
  <si>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</si>
  <si>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</si>
  <si>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</si>
  <si>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</si>
  <si>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</si>
  <si>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</si>
  <si>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</si>
  <si>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</si>
  <si>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</si>
  <si>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</si>
  <si>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</si>
  <si>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</si>
  <si>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</si>
  <si>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</si>
  <si>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</si>
  <si>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</si>
  <si>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</si>
  <si>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</si>
  <si>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</si>
  <si>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</si>
  <si>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</si>
  <si>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</si>
  <si>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</si>
  <si>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</si>
  <si>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</si>
  <si>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</si>
  <si>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</si>
  <si>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</si>
  <si>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</si>
  <si>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</si>
  <si>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</si>
  <si>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</si>
  <si>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</si>
  <si>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</si>
  <si>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</si>
  <si>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</si>
  <si>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</si>
  <si>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</si>
  <si>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</si>
  <si>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</si>
  <si>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</si>
  <si>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</si>
  <si>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</si>
  <si>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</si>
  <si>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</si>
  <si>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</si>
  <si>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</si>
  <si>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</si>
  <si>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</si>
  <si>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</si>
  <si>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</si>
  <si>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</si>
  <si>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</si>
  <si>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</si>
  <si>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</si>
  <si>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</si>
  <si>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</si>
  <si>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</si>
  <si>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</si>
  <si>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</si>
  <si>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</si>
  <si>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</si>
  <si>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</si>
  <si>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</si>
  <si>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</si>
  <si>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</si>
  <si>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</si>
  <si>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</si>
  <si>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</si>
  <si>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</si>
  <si>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</si>
  <si>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</si>
  <si>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</si>
  <si>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</si>
  <si>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</si>
  <si>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</si>
  <si>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</si>
  <si>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</si>
  <si>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</si>
  <si>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</si>
  <si>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</si>
  <si>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</si>
  <si>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</si>
  <si>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</si>
  <si>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</si>
  <si>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</si>
  <si>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</si>
  <si>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</si>
  <si>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</si>
  <si>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</si>
  <si>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</si>
  <si>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</si>
  <si>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</si>
  <si>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</si>
  <si>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</si>
  <si>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</si>
  <si>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</si>
  <si>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</si>
  <si>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</si>
  <si>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</si>
  <si>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</si>
  <si>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</si>
  <si>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</si>
  <si>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</si>
  <si>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</si>
  <si>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</si>
  <si>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</si>
  <si>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</si>
  <si>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</si>
  <si>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</si>
  <si>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</si>
  <si>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</si>
  <si>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</si>
  <si>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</si>
  <si>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</si>
  <si>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</si>
  <si>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</si>
  <si>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</si>
  <si>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</si>
  <si>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</si>
  <si>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</si>
  <si>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</si>
  <si>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</si>
  <si>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</si>
  <si>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</si>
  <si>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</si>
  <si>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</si>
  <si>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</si>
  <si>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</si>
  <si>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</si>
  <si>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</si>
  <si>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</si>
  <si>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</si>
  <si>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</si>
  <si>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</si>
  <si>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</si>
  <si>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</si>
  <si>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</si>
  <si>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</si>
  <si>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</si>
  <si>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</si>
  <si>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</si>
  <si>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</si>
  <si>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</si>
  <si>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</si>
  <si>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</si>
  <si>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</si>
  <si>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</si>
  <si>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</si>
  <si>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</si>
  <si>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</si>
  <si>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</si>
  <si>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</si>
  <si>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</si>
  <si>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</si>
  <si>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</si>
  <si>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</si>
  <si>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</si>
  <si>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</si>
  <si>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</si>
  <si>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</si>
  <si>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</si>
  <si>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</si>
  <si>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</si>
  <si>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</si>
  <si>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</si>
  <si>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</si>
  <si>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</si>
  <si>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</si>
  <si>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</si>
  <si>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</si>
  <si>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</si>
  <si>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</si>
  <si>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</si>
  <si>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</si>
  <si>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</si>
  <si>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</si>
  <si>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</si>
  <si>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</si>
  <si>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</si>
  <si>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</si>
  <si>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</si>
  <si>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</si>
  <si>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</si>
  <si>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</si>
  <si>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</si>
  <si>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</si>
  <si>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</si>
  <si>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</si>
  <si>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</si>
  <si>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</si>
  <si>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</si>
  <si>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</si>
  <si>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</si>
  <si>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</si>
  <si>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</si>
  <si>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</si>
  <si>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</si>
  <si>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</si>
  <si>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</si>
  <si>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</si>
  <si>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</si>
  <si>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</si>
  <si>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</si>
  <si>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</si>
  <si>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</si>
  <si>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</si>
  <si>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</si>
  <si>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</si>
  <si>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</si>
  <si>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</si>
  <si>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</si>
  <si>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</si>
  <si>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</si>
  <si>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</si>
  <si>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</si>
  <si>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</si>
  <si>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</si>
  <si>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</si>
  <si>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</si>
  <si>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</si>
  <si>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</si>
  <si>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</si>
  <si>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</si>
  <si>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</si>
  <si>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</si>
  <si>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</si>
  <si>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</si>
  <si>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</si>
  <si>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</si>
  <si>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</si>
  <si>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</si>
  <si>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</si>
  <si>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</si>
  <si>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</si>
  <si>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</si>
  <si>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</si>
  <si>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</si>
  <si>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</si>
  <si>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</si>
  <si>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</si>
  <si>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</si>
  <si>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</si>
  <si>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</si>
  <si>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</si>
  <si>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</si>
  <si>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</si>
  <si>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</si>
  <si>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</si>
  <si>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</si>
  <si>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</si>
  <si>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</si>
  <si>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</si>
  <si>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</si>
  <si>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</si>
  <si>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</si>
  <si>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</si>
  <si>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</si>
  <si>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</si>
  <si>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</si>
  <si>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</si>
  <si>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</si>
  <si>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</si>
  <si>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</si>
  <si>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</si>
  <si>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</si>
  <si>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</si>
  <si>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</si>
  <si>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</si>
  <si>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</si>
  <si>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</si>
  <si>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</si>
  <si>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</si>
  <si>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</si>
  <si>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</si>
  <si>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</si>
  <si>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</si>
  <si>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</si>
  <si>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</si>
  <si>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</si>
  <si>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</si>
  <si>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</si>
  <si>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</si>
  <si>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</si>
  <si>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</si>
  <si>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</si>
  <si>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</si>
  <si>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</si>
  <si>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</si>
  <si>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</si>
  <si>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</si>
  <si>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</si>
  <si>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</si>
  <si>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</si>
  <si>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</si>
  <si>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</si>
  <si>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</si>
  <si>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</si>
  <si>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</si>
  <si>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</si>
  <si>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</si>
  <si>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</si>
  <si>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</si>
  <si>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</si>
  <si>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</si>
  <si>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</si>
  <si>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</si>
  <si>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</si>
  <si>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</si>
  <si>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</si>
  <si>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</si>
  <si>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</si>
  <si>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</si>
  <si>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</si>
  <si>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</si>
  <si>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</si>
  <si>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</si>
  <si>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</si>
  <si>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</si>
  <si>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</si>
  <si>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</si>
  <si>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</si>
  <si>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</si>
  <si>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</si>
  <si>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</si>
  <si>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</si>
  <si>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</si>
  <si>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</si>
  <si>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</si>
  <si>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</si>
  <si>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</si>
  <si>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</si>
  <si>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</si>
  <si>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</si>
  <si>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</si>
  <si>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</si>
  <si>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</si>
  <si>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</si>
  <si>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</si>
  <si>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</si>
  <si>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</si>
  <si>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</si>
  <si>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</si>
  <si>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</si>
  <si>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</si>
  <si>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</si>
  <si>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</si>
  <si>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</si>
  <si>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</si>
  <si>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</si>
  <si>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</si>
  <si>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</si>
  <si>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</si>
  <si>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</si>
  <si>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</si>
  <si>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</si>
  <si>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</si>
  <si>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</si>
  <si>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</si>
  <si>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</si>
  <si>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</si>
  <si>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</si>
  <si>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</si>
  <si>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</si>
  <si>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</si>
  <si>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</si>
  <si>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</si>
  <si>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</si>
  <si>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</si>
  <si>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</si>
  <si>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</si>
  <si>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</si>
  <si>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</si>
  <si>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</si>
  <si>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</si>
  <si>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</si>
  <si>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</si>
  <si>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</si>
  <si>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</si>
  <si>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</si>
  <si>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</si>
  <si>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</si>
  <si>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</si>
  <si>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</si>
  <si>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</si>
  <si>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</si>
  <si>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</si>
  <si>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</si>
  <si>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</si>
  <si>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</si>
  <si>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</si>
  <si>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</si>
  <si>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</si>
  <si>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</si>
  <si>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</si>
  <si>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</si>
  <si>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</si>
  <si>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</si>
  <si>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</si>
  <si>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</si>
  <si>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</si>
  <si>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</si>
  <si>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</si>
  <si>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</si>
  <si>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</si>
  <si>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</si>
  <si>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</si>
  <si>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</si>
  <si>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</si>
  <si>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</si>
  <si>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</si>
  <si>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</si>
  <si>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</si>
  <si>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</si>
  <si>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</si>
  <si>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</si>
  <si>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</si>
  <si>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</si>
  <si>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</si>
  <si>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</si>
  <si>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</si>
  <si>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</si>
  <si>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</si>
  <si>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</si>
  <si>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</si>
  <si>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</si>
  <si>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</si>
  <si>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</si>
  <si>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</si>
  <si>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</si>
  <si>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</si>
  <si>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</si>
  <si>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</si>
  <si>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</si>
  <si>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</si>
  <si>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</si>
  <si>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</si>
  <si>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</si>
  <si>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</si>
  <si>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</si>
  <si>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</si>
  <si>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</si>
  <si>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</si>
  <si>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</si>
  <si>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</si>
  <si>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</si>
  <si>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</si>
  <si>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</si>
  <si>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</si>
  <si>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</si>
  <si>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</si>
  <si>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</si>
  <si>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</si>
  <si>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</si>
  <si>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</si>
  <si>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</si>
  <si>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</si>
  <si>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</si>
  <si>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</si>
  <si>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</si>
  <si>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</si>
  <si>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</si>
  <si>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</si>
  <si>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</si>
  <si>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</si>
  <si>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</si>
  <si>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</si>
  <si>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</si>
  <si>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</si>
  <si>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</si>
  <si>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</si>
  <si>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</si>
  <si>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</si>
  <si>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</si>
  <si>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</si>
  <si>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</si>
  <si>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</si>
  <si>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</si>
  <si>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</si>
  <si>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</si>
  <si>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</si>
  <si>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</si>
  <si>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</si>
  <si>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</si>
  <si>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</si>
  <si>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</si>
  <si>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</si>
  <si>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</si>
  <si>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</si>
  <si>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</si>
  <si>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</si>
  <si>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</si>
  <si>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</si>
  <si>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</si>
  <si>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</si>
  <si>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</si>
  <si>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</si>
  <si>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</si>
  <si>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</si>
  <si>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</si>
  <si>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</si>
  <si>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</si>
  <si>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</si>
  <si>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</si>
  <si>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</si>
  <si>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</si>
  <si>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</si>
  <si>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</si>
  <si>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</si>
  <si>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</si>
  <si>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</si>
  <si>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</si>
  <si>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</si>
  <si>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</si>
  <si>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</si>
  <si>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</si>
  <si>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</si>
  <si>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</si>
  <si>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</si>
  <si>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</si>
  <si>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</si>
  <si>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</si>
  <si>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</si>
  <si>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</si>
  <si>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</si>
  <si>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</si>
  <si>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</si>
  <si>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</si>
  <si>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</si>
  <si>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</si>
  <si>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</si>
  <si>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</si>
  <si>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</si>
  <si>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</si>
  <si>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</si>
  <si>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</si>
  <si>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</si>
  <si>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</si>
  <si>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</si>
  <si>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</si>
  <si>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</si>
  <si>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</si>
  <si>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</si>
  <si>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</si>
  <si>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</si>
  <si>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</si>
  <si>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</si>
  <si>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</si>
  <si>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</si>
  <si>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</si>
  <si>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</si>
  <si>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</si>
  <si>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</si>
  <si>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</si>
  <si>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</si>
  <si>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</si>
  <si>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</si>
  <si>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</si>
  <si>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</si>
  <si>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</si>
  <si>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</si>
  <si>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</si>
  <si>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</si>
  <si>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</si>
  <si>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</si>
  <si>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</si>
  <si>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</si>
  <si>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</si>
  <si>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</si>
  <si>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</si>
  <si>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</si>
  <si>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</si>
  <si>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</si>
  <si>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</si>
  <si>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</si>
  <si>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</si>
  <si>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</si>
  <si>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</si>
  <si>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</si>
  <si>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</si>
  <si>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</si>
  <si>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</si>
  <si>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</si>
  <si>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</si>
  <si>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</si>
  <si>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</si>
  <si>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</si>
  <si>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</si>
  <si>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</si>
  <si>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</si>
  <si>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</si>
  <si>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</si>
  <si>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</si>
  <si>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</si>
  <si>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</si>
  <si>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</si>
  <si>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</si>
  <si>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</si>
  <si>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</si>
  <si>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</si>
  <si>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</si>
  <si>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</si>
  <si>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</si>
  <si>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</si>
  <si>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</si>
  <si>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</si>
  <si>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</si>
  <si>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</si>
  <si>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</si>
  <si>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</si>
  <si>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</si>
  <si>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</si>
  <si>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</si>
  <si>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</si>
  <si>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</si>
  <si>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</si>
  <si>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</si>
  <si>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</si>
  <si>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</si>
  <si>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</si>
  <si>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</si>
  <si>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</si>
  <si>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</si>
  <si>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</si>
  <si>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</si>
  <si>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</si>
  <si>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</si>
  <si>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</si>
  <si>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</si>
  <si>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</si>
  <si>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</si>
  <si>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</si>
  <si>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</si>
  <si>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</si>
  <si>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</si>
  <si>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</si>
  <si>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</si>
  <si>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</si>
  <si>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</si>
  <si>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</si>
  <si>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</si>
  <si>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</si>
  <si>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</si>
  <si>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</si>
  <si>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</si>
  <si>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</si>
  <si>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</si>
  <si>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</si>
  <si>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</si>
  <si>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</si>
  <si>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</si>
  <si>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</si>
  <si>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</si>
  <si>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</si>
  <si>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</si>
  <si>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</si>
  <si>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</si>
  <si>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</si>
  <si>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</si>
  <si>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</si>
  <si>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</si>
  <si>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</si>
  <si>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</si>
  <si>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</si>
  <si>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</si>
  <si>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</si>
  <si>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</si>
  <si>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</si>
  <si>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</si>
  <si>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</si>
  <si>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</si>
  <si>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</si>
  <si>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</si>
  <si>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</si>
  <si>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</si>
  <si>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</si>
  <si>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</si>
  <si>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</si>
  <si>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</si>
  <si>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</si>
  <si>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</si>
  <si>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</si>
  <si>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</si>
  <si>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</si>
  <si>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</si>
  <si>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</si>
  <si>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</si>
  <si>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</si>
  <si>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</si>
  <si>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</si>
  <si>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</si>
  <si>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</si>
  <si>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</si>
  <si>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</si>
  <si>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</si>
  <si>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</si>
  <si>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</si>
  <si>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</si>
  <si>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</si>
  <si>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</si>
  <si>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</si>
  <si>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</si>
  <si>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</si>
  <si>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</si>
  <si>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</si>
  <si>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</si>
  <si>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</si>
  <si>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</si>
  <si>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</si>
  <si>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</si>
  <si>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</si>
  <si>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</si>
  <si>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</si>
  <si>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</si>
  <si>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</si>
  <si>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</si>
  <si>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</si>
  <si>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</si>
  <si>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</si>
  <si>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</si>
  <si>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</si>
  <si>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</si>
  <si>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</si>
  <si>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</si>
  <si>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</si>
  <si>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</si>
  <si>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</si>
  <si>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</si>
  <si>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</si>
  <si>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</si>
  <si>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</si>
  <si>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</si>
  <si>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</si>
  <si>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</si>
  <si>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</si>
  <si>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</si>
  <si>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</si>
  <si>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</si>
  <si>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</si>
  <si>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</si>
  <si>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</si>
  <si>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</si>
  <si>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</si>
  <si>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</si>
  <si>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</si>
  <si>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</si>
  <si>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</si>
  <si>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</si>
  <si>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</si>
  <si>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</si>
  <si>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</si>
  <si>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</si>
  <si>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</si>
  <si>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</si>
  <si>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</si>
  <si>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</si>
  <si>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</si>
  <si>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</si>
  <si>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</si>
  <si>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</si>
  <si>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</si>
  <si>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</si>
  <si>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</si>
  <si>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</si>
  <si>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</si>
  <si>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</si>
  <si>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</si>
  <si>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</si>
  <si>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</si>
  <si>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</si>
  <si>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</si>
  <si>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</si>
  <si>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</si>
  <si>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</si>
  <si>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</si>
  <si>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</si>
  <si>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</si>
  <si>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</si>
  <si>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</si>
  <si>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</si>
  <si>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</si>
  <si>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</si>
  <si>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</si>
  <si>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</si>
  <si>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</si>
  <si>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</si>
  <si>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</si>
  <si>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</si>
  <si>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</si>
  <si>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</si>
  <si>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</si>
  <si>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</si>
  <si>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</si>
  <si>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</si>
  <si>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</si>
  <si>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</si>
  <si>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</si>
  <si>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</si>
  <si>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</si>
  <si>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</si>
  <si>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</si>
  <si>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</si>
  <si>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</si>
  <si>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</si>
  <si>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</si>
  <si>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</si>
  <si>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</si>
  <si>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</si>
  <si>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</si>
  <si>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</si>
  <si>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</si>
  <si>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</si>
  <si>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</si>
  <si>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</si>
  <si>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</si>
  <si>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</si>
  <si>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</si>
  <si>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</si>
  <si>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</si>
  <si>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</si>
  <si>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</si>
  <si>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</si>
  <si>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</si>
  <si>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</si>
  <si>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</si>
  <si>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</si>
  <si>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</si>
  <si>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</si>
  <si>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</si>
  <si>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</si>
  <si>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</si>
  <si>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</si>
  <si>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</si>
  <si>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</si>
  <si>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</si>
  <si>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</si>
  <si>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</si>
  <si>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</si>
  <si>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</si>
  <si>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</si>
  <si>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</si>
  <si>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</si>
  <si>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</si>
  <si>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</si>
  <si>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</si>
  <si>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</si>
  <si>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</si>
  <si>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</si>
  <si>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</si>
  <si>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</si>
  <si>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</si>
  <si>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</si>
  <si>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</si>
  <si>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</si>
  <si>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</si>
  <si>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</si>
  <si>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</si>
  <si>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</si>
  <si>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</si>
  <si>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</si>
  <si>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</si>
  <si>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</si>
  <si>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</si>
  <si>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</si>
  <si>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</si>
  <si>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</si>
  <si>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</si>
  <si>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</si>
  <si>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</si>
  <si>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</si>
  <si>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</si>
  <si>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</si>
  <si>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</si>
  <si>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</si>
  <si>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</si>
  <si>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</si>
  <si>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</si>
  <si>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</si>
  <si>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</si>
  <si>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</si>
  <si>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</si>
  <si>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</si>
  <si>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</si>
  <si>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</si>
  <si>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</si>
  <si>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</si>
  <si>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</si>
  <si>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</si>
  <si>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</si>
  <si>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</si>
  <si>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</si>
  <si>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</si>
  <si>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</si>
  <si>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</si>
  <si>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</si>
  <si>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</si>
  <si>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</si>
  <si>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</si>
  <si>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</si>
  <si>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</si>
  <si>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</si>
  <si>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</si>
  <si>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</si>
  <si>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</si>
  <si>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</si>
  <si>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</si>
  <si>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</si>
  <si>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</si>
  <si>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</si>
  <si>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</si>
  <si>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</si>
  <si>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</si>
  <si>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</si>
  <si>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</si>
  <si>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</si>
  <si>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</si>
  <si>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</si>
  <si>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</si>
  <si>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</si>
  <si>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</si>
  <si>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</si>
  <si>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</si>
  <si>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</si>
  <si>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</si>
  <si>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</si>
  <si>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</si>
  <si>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</si>
  <si>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</si>
  <si>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</si>
  <si>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</si>
  <si>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</si>
  <si>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</si>
  <si>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</si>
  <si>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</si>
  <si>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</si>
  <si>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</si>
  <si>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</si>
  <si>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</si>
  <si>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</si>
  <si>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</si>
  <si>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</si>
  <si>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</si>
  <si>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</si>
  <si>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</si>
  <si>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</si>
  <si>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</si>
  <si>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</si>
  <si>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</si>
  <si>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</si>
  <si>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</si>
  <si>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</si>
  <si>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</si>
  <si>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</si>
  <si>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</si>
  <si>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</si>
  <si>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</si>
  <si>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</si>
  <si>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</si>
  <si>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</si>
  <si>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</si>
  <si>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</si>
  <si>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</si>
  <si>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</si>
  <si>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</si>
  <si>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</si>
  <si>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</si>
  <si>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</si>
  <si>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</si>
  <si>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</si>
  <si>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</si>
  <si>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</si>
  <si>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</si>
  <si>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</si>
  <si>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</si>
  <si>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</si>
  <si>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</si>
  <si>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</si>
  <si>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</si>
  <si>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</si>
  <si>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</si>
  <si>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</si>
  <si>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</si>
  <si>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</si>
  <si>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</si>
  <si>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</si>
  <si>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</si>
  <si>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</si>
  <si>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</si>
  <si>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</si>
  <si>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</si>
  <si>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</si>
  <si>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</si>
  <si>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</si>
  <si>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</si>
  <si>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</si>
  <si>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</si>
  <si>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</si>
  <si>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</si>
  <si>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</si>
  <si>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</si>
  <si>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</si>
  <si>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</si>
  <si>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</si>
  <si>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</si>
  <si>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</si>
  <si>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</si>
  <si>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</si>
  <si>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</si>
  <si>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</si>
  <si>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</si>
  <si>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</si>
  <si>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</si>
  <si>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</si>
  <si>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</si>
  <si>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</si>
  <si>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</si>
  <si>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</si>
  <si>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</si>
  <si>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</si>
  <si>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</si>
  <si>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</si>
  <si>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</si>
  <si>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</si>
  <si>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</si>
  <si>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</si>
  <si>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</si>
  <si>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</si>
  <si>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</si>
  <si>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</si>
  <si>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</si>
  <si>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</si>
  <si>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</si>
  <si>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</si>
  <si>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</si>
  <si>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</si>
  <si>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</si>
  <si>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</si>
  <si>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</si>
  <si>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</si>
  <si>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</si>
  <si>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</si>
  <si>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</si>
  <si>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</si>
  <si>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</si>
  <si>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</si>
  <si>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</si>
  <si>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</si>
  <si>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</si>
  <si>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</si>
  <si>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</si>
  <si>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</si>
  <si>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</si>
  <si>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</si>
  <si>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</si>
  <si>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</si>
  <si>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</si>
  <si>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</si>
  <si>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</si>
  <si>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</si>
  <si>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</si>
  <si>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</si>
  <si>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</si>
  <si>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</si>
  <si>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</si>
  <si>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</si>
  <si>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</si>
  <si>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</si>
  <si>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</si>
  <si>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</si>
  <si>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</si>
  <si>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</si>
  <si>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</si>
  <si>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</si>
  <si>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</si>
  <si>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</si>
  <si>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</si>
  <si>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</si>
  <si>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</si>
  <si>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</si>
  <si>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</si>
  <si>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</si>
  <si>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</si>
  <si>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</si>
  <si>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</si>
  <si>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</si>
  <si>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</si>
  <si>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</si>
  <si>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</si>
  <si>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</si>
  <si>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</si>
  <si>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</si>
  <si>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</si>
  <si>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</si>
  <si>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</si>
  <si>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</si>
  <si>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</si>
  <si>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</si>
  <si>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</si>
  <si>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</si>
  <si>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</si>
  <si>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</si>
  <si>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</si>
  <si>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</si>
  <si>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</si>
  <si>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</si>
  <si>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</si>
  <si>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</si>
  <si>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</si>
  <si>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</si>
  <si>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</si>
  <si>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</si>
  <si>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</si>
  <si>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</si>
  <si>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</si>
  <si>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</si>
  <si>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</si>
  <si>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</si>
  <si>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</si>
  <si>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</si>
  <si>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</si>
  <si>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</si>
  <si>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</si>
  <si>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</si>
  <si>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</si>
  <si>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</si>
  <si>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</si>
  <si>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</si>
  <si>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</si>
  <si>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</si>
  <si>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</si>
  <si>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</si>
  <si>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</si>
  <si>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</si>
  <si>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</si>
  <si>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</si>
  <si>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</si>
  <si>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</si>
  <si>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</si>
  <si>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</si>
  <si>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</si>
  <si>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</si>
  <si>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</si>
  <si>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</si>
  <si>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</si>
  <si>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</si>
  <si>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</si>
  <si>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</si>
  <si>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</si>
  <si>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</si>
  <si>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</si>
  <si>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</si>
  <si>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</si>
  <si>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</si>
  <si>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</si>
  <si>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</si>
  <si>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</si>
  <si>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</si>
  <si>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</si>
  <si>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</si>
  <si>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</si>
  <si>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</si>
  <si>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</si>
  <si>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</si>
  <si>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</si>
  <si>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</si>
  <si>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</si>
  <si>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</si>
  <si>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</si>
  <si>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</si>
  <si>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</si>
  <si>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</si>
  <si>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</si>
  <si>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</si>
  <si>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</si>
  <si>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</si>
  <si>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</si>
  <si>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</si>
  <si>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</si>
  <si>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</si>
  <si>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</si>
  <si>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</si>
  <si>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</si>
  <si>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</si>
  <si>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</si>
  <si>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</si>
  <si>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</si>
  <si>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</si>
  <si>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</si>
  <si>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</si>
  <si>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</si>
  <si>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</si>
  <si>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</si>
  <si>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</si>
  <si>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</si>
  <si>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</si>
  <si>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</si>
  <si>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</si>
  <si>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</si>
  <si>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</si>
  <si>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</si>
  <si>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</si>
  <si>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</si>
  <si>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</si>
  <si>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</si>
  <si>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</si>
  <si>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</si>
  <si>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</si>
  <si>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</si>
  <si>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</si>
  <si>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</si>
  <si>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</si>
  <si>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</si>
  <si>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</si>
  <si>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</si>
  <si>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</si>
  <si>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</si>
  <si>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</si>
  <si>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</si>
  <si>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</si>
  <si>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</si>
  <si>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</si>
  <si>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</si>
  <si>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</si>
  <si>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</si>
  <si>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</si>
  <si>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</si>
  <si>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</si>
  <si>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</si>
  <si>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</si>
  <si>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</si>
  <si>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</si>
  <si>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</si>
  <si>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</si>
  <si>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</si>
  <si>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</si>
  <si>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</si>
  <si>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</si>
  <si>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</si>
  <si>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</si>
  <si>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</si>
  <si>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</si>
  <si>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</si>
  <si>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</si>
  <si>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</si>
  <si>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</si>
  <si>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</si>
  <si>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</si>
  <si>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</si>
  <si>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</si>
  <si>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</si>
  <si>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</si>
  <si>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</si>
  <si>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</si>
  <si>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</si>
  <si>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</si>
  <si>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</si>
  <si>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</si>
  <si>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</si>
  <si>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</si>
  <si>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</si>
  <si>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</si>
  <si>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</si>
  <si>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</si>
  <si>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</si>
  <si>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</si>
  <si>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</si>
  <si>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</si>
  <si>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</si>
  <si>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</si>
  <si>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</si>
  <si>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</si>
  <si>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</si>
  <si>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</si>
  <si>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</si>
  <si>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</si>
  <si>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</si>
  <si>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</si>
  <si>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</si>
  <si>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</si>
  <si>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</si>
  <si>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</si>
  <si>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</si>
  <si>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</si>
  <si>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</si>
  <si>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</si>
  <si>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</si>
  <si>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</si>
  <si>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</si>
  <si>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</si>
  <si>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</si>
  <si>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</si>
  <si>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</si>
  <si>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</si>
  <si>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</si>
  <si>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</si>
  <si>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</si>
  <si>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</si>
  <si>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</si>
  <si>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</si>
  <si>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</si>
  <si>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</si>
  <si>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</si>
  <si>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</si>
  <si>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</si>
  <si>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</si>
  <si>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</si>
  <si>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</si>
  <si>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</si>
  <si>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</si>
  <si>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</si>
  <si>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</si>
  <si>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</si>
  <si>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</si>
  <si>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</si>
  <si>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</si>
  <si>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</si>
  <si>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</si>
  <si>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</si>
  <si>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</si>
  <si>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</si>
  <si>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</si>
  <si>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</si>
  <si>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</si>
  <si>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</si>
  <si>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</si>
  <si>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</si>
  <si>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</si>
  <si>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</si>
  <si>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</si>
  <si>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</si>
  <si>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</si>
  <si>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</si>
  <si>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</si>
  <si>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</si>
  <si>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</si>
  <si>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</si>
  <si>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</si>
  <si>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</si>
  <si>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</si>
  <si>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</si>
  <si>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</si>
  <si>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</si>
  <si>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</si>
  <si>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</si>
  <si>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</si>
  <si>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</si>
  <si>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</si>
  <si>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</si>
  <si>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</si>
  <si>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</si>
  <si>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</si>
  <si>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</si>
  <si>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</si>
  <si>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</si>
  <si>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</si>
  <si>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</si>
  <si>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</si>
  <si>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</si>
  <si>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</si>
  <si>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</si>
  <si>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</si>
  <si>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</si>
  <si>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</si>
  <si>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</si>
  <si>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</si>
  <si>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</si>
  <si>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</si>
  <si>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</si>
  <si>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</si>
  <si>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</si>
  <si>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</si>
  <si>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</si>
  <si>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</si>
  <si>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</si>
  <si>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</si>
  <si>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</si>
  <si>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</si>
  <si>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</si>
  <si>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</si>
  <si>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</si>
  <si>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</si>
  <si>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</si>
  <si>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</si>
  <si>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</si>
  <si>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</si>
  <si>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</si>
  <si>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</si>
  <si>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</si>
  <si>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</si>
  <si>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</si>
  <si>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</si>
  <si>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</si>
  <si>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</si>
  <si>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</si>
  <si>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</si>
  <si>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</si>
  <si>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</si>
  <si>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</si>
  <si>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</si>
  <si>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</si>
  <si>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</si>
  <si>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</si>
  <si>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</si>
  <si>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</si>
  <si>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</si>
  <si>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</si>
  <si>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</si>
  <si>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</si>
  <si>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</si>
  <si>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</si>
  <si>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</si>
  <si>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</si>
  <si>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</si>
  <si>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</si>
  <si>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</si>
  <si>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</si>
  <si>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</si>
  <si>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</si>
  <si>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</si>
  <si>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</si>
  <si>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</si>
  <si>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</si>
  <si>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</si>
  <si>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</si>
  <si>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</si>
  <si>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</si>
  <si>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</si>
  <si>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</si>
  <si>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</si>
  <si>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</si>
  <si>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</si>
  <si>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</si>
  <si>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</si>
  <si>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</si>
  <si>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</si>
  <si>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</si>
  <si>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</si>
  <si>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</si>
  <si>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</si>
  <si>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</si>
  <si>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</si>
  <si>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</si>
  <si>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</si>
  <si>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</si>
  <si>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</si>
  <si>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</si>
  <si>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</si>
  <si>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</si>
  <si>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</si>
  <si>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</si>
  <si>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</si>
  <si>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</si>
  <si>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</si>
  <si>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</si>
  <si>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</si>
  <si>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</si>
  <si>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</si>
  <si>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</si>
  <si>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</si>
  <si>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</si>
  <si>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</si>
  <si>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</si>
  <si>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</si>
  <si>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</si>
  <si>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</si>
  <si>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</si>
  <si>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</si>
  <si>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</si>
  <si>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</si>
  <si>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</si>
  <si>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</si>
  <si>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</si>
  <si>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</si>
  <si>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</si>
  <si>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</si>
  <si>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</si>
  <si>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</si>
  <si>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</si>
  <si>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</si>
  <si>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</si>
  <si>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</si>
  <si>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</si>
  <si>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</si>
  <si>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</si>
  <si>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</si>
  <si>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</si>
  <si>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</si>
  <si>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</si>
  <si>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</si>
  <si>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</si>
  <si>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</si>
  <si>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</si>
  <si>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</si>
  <si>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</si>
  <si>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</si>
  <si>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</si>
  <si>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</si>
  <si>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</si>
  <si>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</si>
  <si>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</si>
  <si>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</si>
  <si>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</si>
  <si>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</si>
  <si>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</si>
  <si>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</si>
  <si>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</si>
  <si>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</si>
  <si>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</si>
  <si>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</si>
  <si>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</si>
  <si>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</si>
  <si>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</si>
  <si>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</si>
  <si>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</si>
  <si>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</si>
  <si>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</si>
  <si>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</si>
  <si>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</si>
  <si>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</si>
  <si>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</si>
  <si>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</si>
  <si>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</si>
  <si>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</si>
  <si>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</si>
  <si>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</si>
  <si>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</si>
  <si>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</si>
  <si>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</si>
  <si>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</si>
  <si>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</si>
  <si>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</si>
  <si>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</si>
  <si>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</si>
  <si>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</si>
  <si>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</si>
  <si>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</si>
  <si>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</si>
  <si>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</si>
  <si>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</si>
  <si>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</si>
  <si>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</si>
  <si>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</si>
  <si>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</si>
  <si>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</si>
  <si>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</si>
  <si>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</si>
  <si>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</si>
  <si>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</si>
  <si>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</si>
  <si>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</si>
  <si>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</si>
  <si>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</si>
  <si>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</si>
  <si>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</si>
  <si>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</si>
  <si>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</si>
  <si>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</si>
  <si>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</si>
  <si>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</si>
  <si>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</si>
  <si>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</si>
  <si>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</si>
  <si>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</si>
  <si>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</si>
  <si>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</si>
  <si>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</si>
  <si>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</si>
  <si>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</si>
  <si>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</si>
  <si>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</si>
  <si>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</si>
  <si>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</si>
  <si>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</si>
  <si>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</si>
  <si>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</si>
  <si>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</si>
  <si>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</si>
  <si>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</si>
  <si>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</si>
  <si>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</si>
  <si>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</si>
  <si>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</si>
  <si>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</si>
  <si>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</si>
  <si>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</si>
  <si>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</si>
  <si>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</si>
  <si>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</si>
  <si>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</si>
  <si>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</si>
  <si>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</si>
  <si>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</si>
  <si>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</si>
  <si>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</si>
  <si>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</si>
  <si>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</si>
  <si>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</si>
  <si>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</si>
  <si>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</si>
  <si>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</si>
  <si>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</si>
  <si>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</si>
  <si>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</si>
  <si>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</si>
  <si>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</si>
  <si>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</si>
  <si>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</si>
  <si>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</si>
  <si>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</si>
  <si>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</si>
  <si>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</si>
  <si>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</si>
  <si>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</si>
  <si>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</si>
  <si>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</si>
  <si>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</si>
  <si>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</si>
  <si>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</si>
  <si>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</si>
  <si>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</si>
  <si>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</si>
  <si>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</si>
  <si>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</si>
  <si>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</si>
  <si>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</si>
  <si>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</si>
  <si>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</si>
  <si>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</si>
  <si>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</si>
  <si>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</si>
  <si>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</si>
  <si>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</si>
  <si>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</si>
  <si>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</si>
  <si>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</si>
  <si>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</si>
  <si>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</si>
  <si>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</si>
  <si>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</si>
  <si>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</si>
  <si>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</si>
  <si>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</si>
  <si>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</si>
  <si>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</si>
  <si>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</si>
  <si>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</si>
  <si>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</si>
  <si>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</si>
  <si>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</si>
  <si>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</si>
  <si>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</si>
  <si>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</si>
  <si>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</si>
  <si>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</si>
  <si>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</si>
  <si>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</si>
  <si>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</si>
  <si>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</si>
  <si>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</si>
  <si>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</si>
  <si>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</si>
  <si>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</si>
  <si>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</si>
  <si>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</si>
  <si>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</si>
  <si>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</si>
  <si>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</si>
  <si>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</si>
  <si>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</si>
  <si>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</si>
  <si>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</si>
  <si>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</si>
  <si>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</si>
  <si>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</si>
  <si>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</si>
  <si>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</si>
  <si>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</si>
  <si>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</si>
  <si>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</si>
  <si>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</si>
  <si>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</si>
  <si>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</si>
  <si>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</si>
  <si>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</si>
  <si>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</si>
  <si>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</si>
  <si>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</si>
  <si>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</si>
  <si>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</si>
  <si>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</si>
  <si>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</si>
  <si>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</si>
  <si>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</si>
  <si>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</si>
  <si>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</si>
  <si>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</si>
  <si>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</si>
  <si>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</si>
  <si>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</si>
  <si>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</si>
  <si>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</si>
  <si>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</si>
  <si>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</si>
  <si>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</si>
  <si>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</si>
  <si>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</si>
  <si>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</si>
  <si>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</si>
  <si>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</si>
  <si>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</si>
  <si>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</si>
  <si>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</si>
  <si>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</si>
  <si>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</si>
  <si>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</si>
  <si>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</si>
  <si>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</si>
  <si>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</si>
  <si>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</si>
  <si>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</si>
  <si>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</si>
  <si>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</si>
  <si>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</si>
  <si>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</si>
  <si>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</si>
  <si>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</si>
  <si>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</si>
  <si>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</si>
  <si>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</si>
  <si>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</si>
  <si>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</si>
  <si>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</si>
  <si>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</si>
  <si>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</si>
  <si>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</si>
  <si>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</si>
  <si>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</si>
  <si>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</si>
  <si>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</si>
  <si>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</si>
  <si>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</si>
  <si>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</si>
  <si>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</si>
  <si>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</si>
  <si>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</si>
  <si>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</si>
  <si>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</si>
  <si>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</si>
  <si>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</si>
  <si>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</si>
  <si>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</si>
  <si>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</si>
  <si>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</si>
  <si>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</si>
  <si>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</si>
  <si>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</si>
  <si>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</si>
  <si>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</si>
  <si>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</si>
  <si>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</si>
  <si>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</si>
  <si>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</si>
  <si>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</si>
  <si>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</si>
  <si>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</si>
  <si>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</si>
  <si>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</si>
  <si>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</si>
  <si>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</si>
  <si>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</si>
  <si>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</si>
  <si>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</si>
  <si>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</si>
  <si>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</si>
  <si>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</si>
  <si>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</si>
  <si>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</si>
  <si>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</si>
  <si>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</si>
  <si>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</si>
  <si>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</si>
  <si>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</si>
  <si>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</si>
  <si>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</si>
  <si>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</si>
  <si>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</si>
  <si>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</si>
  <si>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</si>
  <si>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</si>
  <si>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</si>
  <si>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</si>
  <si>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</si>
  <si>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</si>
  <si>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</si>
  <si>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</si>
  <si>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</si>
  <si>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</si>
  <si>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</si>
  <si>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</si>
  <si>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</si>
  <si>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</si>
  <si>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</si>
  <si>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</si>
  <si>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</si>
  <si>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</si>
  <si>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</si>
  <si>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</si>
  <si>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</si>
  <si>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</si>
  <si>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</si>
  <si>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</si>
  <si>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</si>
  <si>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</si>
  <si>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</si>
  <si>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</si>
  <si>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</si>
  <si>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</si>
  <si>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</si>
  <si>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</si>
  <si>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</si>
  <si>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</si>
  <si>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</si>
  <si>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</si>
  <si>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</si>
  <si>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</si>
  <si>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</si>
  <si>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</si>
  <si>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</si>
  <si>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</si>
  <si>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</si>
  <si>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</si>
  <si>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</si>
  <si>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</si>
  <si>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</si>
  <si>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</si>
  <si>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</si>
  <si>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</si>
  <si>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</si>
  <si>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</si>
  <si>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</si>
  <si>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</si>
  <si>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</si>
  <si>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</si>
  <si>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</si>
  <si>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</si>
  <si>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</si>
  <si>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</si>
  <si>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</si>
  <si>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</si>
  <si>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</si>
  <si>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</si>
  <si>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</si>
  <si>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</si>
  <si>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</si>
  <si>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</si>
  <si>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</si>
  <si>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</si>
  <si>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</si>
  <si>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</si>
  <si>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</si>
  <si>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</si>
  <si>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</si>
  <si>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</si>
  <si>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</si>
  <si>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</si>
  <si>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</si>
  <si>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</si>
  <si>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</si>
  <si>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</si>
  <si>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</si>
  <si>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</si>
  <si>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</si>
  <si>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</si>
  <si>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</si>
  <si>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</si>
  <si>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</si>
  <si>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</si>
  <si>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</si>
  <si>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</si>
  <si>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</si>
  <si>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</si>
  <si>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</si>
  <si>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</si>
  <si>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</si>
  <si>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</si>
  <si>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</si>
  <si>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</si>
  <si>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</si>
  <si>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</si>
  <si>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</si>
  <si>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</si>
  <si>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</si>
  <si>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</si>
  <si>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</si>
  <si>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</si>
  <si>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</si>
  <si>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</si>
  <si>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</si>
  <si>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</si>
  <si>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</si>
  <si>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</si>
  <si>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</si>
  <si>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</si>
  <si>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</si>
  <si>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</si>
  <si>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</si>
  <si>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</si>
  <si>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</si>
  <si>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</si>
  <si>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</si>
  <si>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</si>
  <si>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</si>
  <si>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</si>
  <si>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</si>
  <si>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</si>
  <si>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</si>
  <si>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</si>
  <si>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</si>
  <si>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</si>
  <si>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</si>
  <si>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</si>
  <si>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</si>
  <si>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</si>
  <si>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</si>
  <si>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</si>
  <si>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</si>
  <si>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</si>
  <si>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</si>
  <si>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</si>
  <si>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</si>
  <si>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</si>
  <si>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</si>
  <si>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</si>
  <si>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</si>
  <si>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</si>
  <si>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</si>
  <si>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</si>
  <si>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</si>
  <si>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</si>
  <si>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</si>
  <si>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</si>
  <si>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</si>
  <si>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</si>
  <si>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</si>
  <si>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</si>
  <si>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</si>
  <si>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</si>
  <si>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</si>
  <si>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</si>
  <si>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</si>
  <si>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</si>
  <si>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</si>
  <si>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</si>
  <si>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</si>
  <si>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</si>
  <si>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</si>
  <si>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</si>
  <si>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</si>
  <si>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</si>
  <si>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</si>
  <si>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</si>
  <si>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</si>
  <si>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</si>
  <si>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</si>
  <si>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</si>
  <si>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</si>
  <si>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</si>
  <si>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</si>
  <si>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</si>
  <si>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</si>
  <si>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</si>
  <si>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</si>
  <si>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</si>
  <si>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</si>
  <si>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</si>
  <si>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</si>
  <si>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</si>
  <si>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</si>
  <si>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</si>
  <si>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</si>
  <si>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</si>
  <si>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</si>
  <si>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</si>
  <si>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</si>
  <si>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</si>
  <si>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</si>
  <si>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</si>
  <si>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</si>
  <si>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</si>
  <si>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</si>
  <si>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</si>
  <si>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</si>
  <si>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</si>
  <si>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</si>
  <si>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</si>
  <si>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</si>
  <si>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</si>
  <si>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</si>
  <si>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</si>
  <si>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</si>
  <si>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</si>
  <si>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</si>
  <si>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</si>
  <si>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</si>
  <si>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</si>
  <si>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</si>
  <si>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</si>
  <si>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</si>
  <si>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</si>
  <si>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</si>
  <si>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</si>
  <si>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</si>
  <si>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</si>
  <si>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</si>
  <si>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</si>
  <si>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</si>
  <si>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</si>
  <si>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</si>
  <si>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</si>
  <si>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</si>
  <si>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</si>
  <si>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</si>
  <si>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</si>
  <si>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</si>
  <si>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</si>
  <si>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</si>
  <si>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</si>
  <si>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</si>
  <si>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</si>
  <si>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</si>
  <si>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</si>
  <si>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</si>
  <si>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</si>
  <si>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</si>
  <si>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</si>
  <si>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</si>
  <si>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</si>
  <si>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</si>
  <si>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</si>
  <si>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</si>
  <si>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</si>
  <si>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</si>
  <si>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</si>
  <si>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</si>
  <si>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</si>
  <si>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</si>
  <si>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</si>
  <si>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</si>
  <si>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</si>
  <si>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</si>
  <si>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</si>
  <si>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</si>
  <si>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</si>
  <si>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</si>
  <si>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</si>
  <si>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</si>
  <si>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</si>
  <si>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</si>
  <si>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</si>
  <si>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</si>
  <si>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</si>
  <si>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</si>
  <si>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</si>
  <si>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</si>
  <si>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</si>
  <si>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</si>
  <si>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</si>
  <si>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</si>
  <si>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</si>
  <si>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</si>
  <si>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</si>
  <si>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</si>
  <si>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</si>
  <si>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</si>
  <si>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</si>
  <si>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</si>
  <si>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</si>
  <si>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</si>
  <si>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</si>
  <si>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</si>
  <si>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</si>
  <si>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</si>
  <si>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</si>
  <si>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</si>
  <si>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</si>
  <si>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</si>
  <si>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</si>
  <si>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</si>
  <si>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</si>
  <si>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</si>
  <si>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</si>
  <si>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</si>
  <si>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</si>
  <si>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</si>
  <si>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</si>
  <si>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</si>
  <si>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</si>
  <si>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</si>
  <si>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</si>
  <si>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</si>
  <si>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</si>
  <si>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</si>
  <si>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</si>
  <si>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</si>
  <si>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</si>
  <si>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</si>
  <si>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</si>
  <si>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</si>
  <si>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</si>
  <si>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</si>
  <si>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</si>
  <si>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</si>
  <si>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</si>
  <si>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</si>
  <si>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</si>
  <si>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</si>
  <si>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</si>
  <si>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</si>
  <si>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</si>
  <si>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</si>
  <si>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</si>
  <si>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</si>
  <si>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</si>
  <si>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</si>
  <si>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</si>
  <si>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</si>
  <si>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</si>
  <si>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</si>
  <si>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</si>
  <si>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</si>
  <si>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</si>
  <si>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</si>
  <si>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</si>
  <si>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</si>
  <si>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</si>
  <si>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</si>
  <si>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</si>
  <si>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</si>
  <si>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</si>
  <si>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</si>
  <si>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</si>
  <si>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</si>
  <si>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</si>
  <si>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</si>
  <si>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</si>
  <si>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</si>
  <si>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</si>
  <si>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</si>
  <si>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</si>
  <si>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</si>
  <si>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</si>
  <si>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</si>
  <si>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</si>
  <si>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</si>
  <si>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</si>
  <si>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</si>
  <si>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</si>
  <si>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</si>
  <si>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</si>
  <si>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</si>
  <si>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</si>
  <si>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</si>
  <si>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</si>
  <si>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</si>
  <si>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</si>
  <si>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</si>
  <si>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</si>
  <si>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</si>
  <si>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</si>
  <si>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</si>
  <si>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</si>
  <si>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</si>
  <si>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</si>
  <si>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</si>
  <si>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</si>
  <si>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</si>
  <si>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</si>
  <si>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</si>
  <si>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</si>
  <si>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</si>
  <si>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</si>
  <si>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</si>
  <si>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</si>
  <si>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</si>
  <si>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</si>
  <si>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</si>
  <si>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</si>
  <si>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</si>
  <si>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</si>
  <si>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</si>
  <si>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</si>
  <si>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</si>
  <si>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</si>
  <si>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</si>
  <si>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</si>
  <si>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</si>
  <si>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</si>
  <si>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</si>
  <si>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</si>
  <si>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</si>
  <si>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</si>
  <si>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</si>
  <si>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</si>
  <si>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</si>
  <si>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</si>
  <si>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</si>
  <si>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</si>
  <si>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</si>
  <si>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</si>
  <si>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</si>
  <si>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</si>
  <si>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</si>
  <si>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</si>
  <si>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</si>
  <si>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</si>
  <si>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</si>
  <si>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</si>
  <si>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</si>
  <si>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</si>
  <si>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</si>
  <si>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</si>
  <si>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</si>
  <si>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</si>
  <si>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</si>
  <si>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</si>
  <si>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</si>
  <si>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</si>
  <si>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</si>
  <si>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</si>
  <si>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</si>
  <si>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</si>
  <si>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</si>
  <si>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</si>
  <si>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</si>
  <si>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</si>
  <si>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</si>
  <si>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</si>
  <si>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</si>
  <si>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</si>
  <si>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</si>
  <si>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</si>
  <si>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</si>
  <si>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</si>
  <si>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</si>
  <si>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</si>
  <si>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</si>
  <si>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</si>
  <si>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</si>
  <si>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</si>
  <si>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</si>
  <si>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</si>
  <si>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</si>
  <si>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</si>
  <si>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</si>
  <si>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</si>
  <si>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</si>
  <si>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</si>
  <si>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</si>
  <si>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</si>
  <si>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</si>
  <si>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</si>
  <si>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</si>
  <si>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</si>
  <si>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</si>
  <si>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</si>
  <si>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</si>
  <si>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</si>
  <si>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</si>
  <si>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</si>
  <si>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</si>
  <si>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</si>
  <si>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</si>
  <si>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</si>
  <si>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</si>
  <si>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</si>
  <si>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</si>
  <si>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</si>
  <si>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</si>
  <si>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</si>
  <si>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</si>
  <si>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</si>
  <si>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</si>
  <si>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</si>
  <si>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</si>
  <si>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</si>
  <si>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</si>
  <si>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</si>
  <si>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</si>
  <si>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</si>
  <si>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</si>
  <si>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</si>
  <si>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</si>
  <si>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</si>
  <si>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</si>
  <si>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</si>
  <si>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</si>
  <si>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</si>
  <si>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</si>
  <si>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</si>
  <si>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</si>
  <si>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</si>
  <si>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</si>
  <si>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</si>
  <si>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</si>
  <si>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</si>
  <si>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</si>
  <si>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</si>
  <si>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</si>
  <si>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</si>
  <si>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</si>
  <si>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</si>
  <si>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</si>
  <si>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</si>
  <si>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</si>
  <si>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</si>
  <si>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</si>
  <si>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</si>
  <si>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</si>
  <si>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</si>
  <si>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</si>
  <si>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</si>
  <si>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</si>
  <si>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</si>
  <si>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</si>
  <si>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</si>
  <si>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</si>
  <si>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</si>
  <si>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</si>
  <si>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</si>
  <si>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</si>
  <si>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</si>
  <si>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</si>
  <si>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</si>
  <si>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</si>
  <si>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</si>
  <si>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</si>
  <si>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</si>
  <si>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</si>
  <si>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</si>
  <si>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</si>
  <si>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</si>
  <si>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</si>
  <si>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</si>
  <si>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</si>
  <si>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</si>
  <si>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</si>
  <si>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</si>
  <si>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</si>
  <si>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</si>
  <si>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</si>
  <si>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</si>
  <si>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</si>
  <si>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</si>
  <si>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</si>
  <si>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</si>
  <si>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</si>
  <si>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</si>
  <si>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</si>
  <si>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</si>
  <si>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</si>
  <si>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</si>
  <si>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</si>
  <si>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</si>
  <si>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</si>
  <si>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</si>
  <si>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</si>
  <si>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</si>
  <si>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</si>
  <si>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</si>
  <si>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</si>
  <si>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</si>
  <si>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</si>
  <si>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</si>
  <si>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</si>
  <si>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</si>
  <si>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</si>
  <si>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</si>
  <si>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</si>
  <si>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</si>
  <si>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</si>
  <si>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</si>
  <si>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</si>
  <si>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</si>
  <si>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</si>
  <si>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</si>
  <si>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</si>
  <si>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</si>
  <si>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</si>
  <si>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</si>
  <si>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</si>
  <si>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</si>
  <si>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</si>
  <si>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</si>
  <si>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</si>
  <si>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</si>
  <si>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</si>
  <si>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</si>
  <si>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</si>
  <si>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</si>
  <si>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</si>
  <si>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</si>
  <si>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</si>
  <si>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</si>
  <si>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</si>
  <si>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</si>
  <si>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</si>
  <si>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</si>
  <si>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</si>
  <si>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</si>
  <si>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</si>
  <si>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</si>
  <si>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</si>
  <si>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</si>
  <si>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</si>
  <si>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</si>
  <si>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</si>
  <si>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</si>
  <si>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</si>
  <si>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</si>
  <si>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</si>
  <si>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</si>
  <si>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</si>
  <si>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</si>
  <si>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</si>
  <si>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</si>
  <si>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</si>
  <si>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</si>
  <si>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</si>
  <si>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</si>
  <si>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</si>
  <si>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</si>
  <si>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</si>
  <si>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</si>
  <si>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</si>
  <si>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</si>
  <si>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</si>
  <si>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</si>
  <si>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</si>
  <si>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</si>
  <si>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</si>
  <si>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</si>
  <si>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</si>
  <si>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</si>
  <si>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</si>
  <si>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</si>
  <si>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</si>
  <si>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</si>
  <si>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</si>
  <si>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</si>
  <si>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</si>
  <si>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</si>
  <si>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</si>
  <si>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</si>
  <si>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</si>
  <si>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</si>
  <si>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</si>
  <si>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</si>
  <si>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</si>
  <si>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</si>
  <si>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</si>
  <si>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</si>
  <si>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</si>
  <si>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</si>
  <si>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</si>
  <si>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</si>
  <si>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</si>
  <si>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</si>
  <si>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</si>
  <si>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</si>
  <si>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</si>
  <si>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</si>
  <si>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</si>
  <si>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</si>
  <si>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</si>
  <si>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</si>
  <si>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</si>
  <si>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</si>
  <si>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</si>
  <si>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</si>
  <si>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</si>
  <si>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</si>
  <si>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</si>
  <si>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</si>
  <si>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</si>
  <si>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</si>
  <si>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</si>
  <si>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</si>
  <si>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</si>
  <si>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</si>
  <si>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</si>
  <si>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</si>
  <si>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</si>
  <si>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</si>
  <si>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</si>
  <si>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</si>
  <si>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</si>
  <si>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</si>
  <si>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</si>
  <si>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</si>
  <si>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</si>
  <si>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</si>
  <si>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</si>
  <si>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</si>
  <si>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</si>
  <si>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</si>
  <si>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</si>
  <si>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</si>
  <si>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</si>
  <si>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</si>
  <si>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</si>
  <si>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</si>
  <si>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</si>
  <si>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</si>
  <si>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</si>
  <si>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</si>
  <si>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</si>
  <si>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</si>
  <si>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</si>
  <si>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</si>
  <si>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</si>
  <si>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</si>
  <si>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</si>
  <si>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</si>
  <si>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</si>
  <si>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</si>
  <si>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</si>
  <si>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</si>
  <si>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</si>
  <si>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</si>
  <si>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</si>
  <si>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</si>
  <si>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</si>
  <si>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</si>
  <si>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</si>
  <si>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</si>
  <si>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</si>
  <si>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</si>
  <si>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</si>
  <si>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</si>
  <si>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</si>
  <si>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</si>
  <si>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</si>
  <si>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</si>
  <si>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</si>
  <si>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</si>
  <si>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</si>
  <si>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</si>
  <si>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</si>
  <si>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</si>
  <si>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</si>
  <si>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</si>
  <si>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</si>
  <si>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</si>
  <si>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</si>
  <si>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</si>
  <si>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</si>
  <si>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</si>
  <si>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</si>
  <si>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</si>
  <si>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</si>
  <si>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</si>
  <si>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</si>
  <si>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</si>
  <si>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</si>
  <si>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</si>
  <si>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</si>
  <si>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</si>
  <si>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</si>
  <si>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</si>
  <si>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</si>
  <si>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</si>
  <si>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</si>
  <si>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</si>
  <si>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</si>
  <si>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</si>
  <si>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</si>
  <si>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</si>
  <si>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</si>
  <si>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</si>
  <si>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</si>
  <si>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</si>
  <si>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</si>
  <si>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</si>
  <si>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</si>
  <si>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</si>
  <si>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</si>
  <si>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</si>
  <si>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</si>
  <si>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</si>
  <si>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</si>
  <si>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</si>
  <si>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</si>
  <si>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</si>
  <si>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</si>
  <si>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</si>
  <si>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</si>
  <si>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</si>
  <si>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</si>
  <si>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</si>
  <si>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</si>
  <si>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</si>
  <si>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</si>
  <si>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</si>
  <si>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</si>
  <si>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</si>
  <si>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</si>
  <si>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</si>
  <si>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</si>
  <si>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</si>
  <si>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</si>
  <si>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</si>
  <si>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</si>
  <si>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</si>
  <si>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</si>
  <si>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</si>
  <si>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</si>
  <si>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</si>
  <si>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</si>
  <si>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</si>
  <si>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</si>
  <si>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</si>
  <si>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</si>
  <si>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</si>
  <si>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</si>
  <si>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</si>
  <si>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</si>
  <si>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</si>
  <si>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</si>
  <si>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</si>
  <si>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</si>
  <si>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</si>
  <si>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</si>
  <si>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</si>
  <si>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</si>
  <si>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</si>
  <si>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</si>
  <si>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</si>
  <si>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</si>
  <si>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</si>
  <si>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</si>
  <si>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</si>
  <si>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</si>
  <si>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</si>
  <si>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</si>
  <si>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</si>
  <si>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</si>
  <si>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</si>
  <si>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</si>
  <si>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</si>
  <si>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</si>
  <si>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</si>
  <si>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</si>
  <si>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</si>
  <si>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</si>
  <si>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</si>
  <si>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</si>
  <si>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</si>
  <si>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</si>
  <si>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</si>
  <si>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</si>
  <si>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</si>
  <si>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</si>
  <si>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</si>
  <si>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</si>
  <si>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</si>
  <si>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</si>
  <si>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</si>
  <si>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</si>
  <si>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</si>
  <si>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</si>
  <si>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</si>
  <si>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</si>
  <si>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</si>
  <si>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</si>
  <si>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</si>
  <si>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</si>
  <si>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</si>
  <si>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</si>
  <si>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</si>
  <si>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</si>
  <si>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</si>
  <si>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</si>
  <si>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</si>
  <si>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</si>
  <si>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</si>
  <si>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</si>
  <si>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</si>
  <si>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</si>
  <si>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</si>
  <si>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</si>
  <si>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</si>
  <si>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</si>
  <si>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</si>
  <si>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</si>
  <si>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</si>
  <si>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</si>
  <si>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</si>
  <si>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</si>
  <si>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</si>
  <si>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</si>
  <si>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</si>
  <si>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</si>
  <si>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</si>
  <si>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</si>
  <si>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</si>
  <si>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</si>
  <si>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</si>
  <si>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</si>
  <si>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</si>
  <si>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</si>
  <si>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</si>
  <si>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</si>
  <si>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</si>
  <si>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</si>
  <si>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</si>
  <si>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</si>
  <si>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</si>
  <si>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</si>
  <si>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</si>
  <si>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</si>
  <si>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</si>
  <si>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</si>
  <si>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</si>
  <si>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</si>
  <si>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</si>
  <si>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</si>
  <si>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</si>
  <si>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</si>
  <si>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</si>
  <si>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</si>
  <si>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</si>
  <si>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</si>
  <si>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</si>
  <si>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</si>
  <si>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</si>
  <si>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</si>
  <si>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</si>
  <si>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</si>
  <si>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</si>
  <si>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</si>
  <si>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</si>
  <si>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</si>
  <si>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</si>
  <si>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</si>
  <si>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</si>
  <si>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</si>
  <si>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</si>
  <si>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</si>
  <si>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</si>
  <si>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</si>
  <si>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</si>
  <si>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</si>
  <si>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</si>
  <si>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</si>
  <si>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</si>
  <si>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</si>
  <si>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</si>
  <si>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</si>
  <si>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</si>
  <si>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</si>
  <si>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</si>
  <si>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</si>
  <si>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</si>
  <si>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</si>
  <si>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</si>
  <si>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</si>
  <si>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</si>
  <si>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</si>
  <si>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</si>
  <si>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</si>
  <si>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</si>
  <si>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</si>
  <si>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</si>
  <si>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</si>
  <si>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</si>
  <si>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</si>
  <si>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</si>
  <si>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</si>
  <si>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</si>
  <si>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</si>
  <si>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</si>
  <si>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</si>
  <si>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</si>
  <si>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</si>
  <si>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</si>
  <si>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</si>
  <si>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</si>
  <si>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</si>
  <si>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</si>
  <si>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</si>
  <si>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</si>
  <si>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</si>
  <si>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</si>
  <si>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</si>
  <si>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</si>
  <si>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</si>
  <si>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</si>
  <si>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</si>
  <si>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</si>
  <si>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</si>
  <si>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</si>
  <si>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</si>
  <si>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</si>
  <si>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</si>
  <si>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</si>
  <si>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</si>
  <si>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</si>
  <si>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</si>
  <si>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</si>
  <si>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</si>
  <si>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</si>
  <si>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</si>
  <si>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</si>
  <si>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</si>
  <si>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</si>
  <si>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</si>
  <si>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</si>
  <si>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</si>
  <si>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</si>
  <si>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</si>
  <si>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</si>
  <si>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</si>
  <si>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</si>
  <si>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</si>
  <si>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</si>
  <si>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</si>
  <si>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</si>
  <si>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</si>
  <si>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</si>
  <si>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</si>
  <si>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</si>
  <si>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</si>
  <si>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</si>
  <si>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</si>
  <si>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</si>
  <si>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</si>
  <si>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</si>
  <si>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</si>
  <si>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</si>
  <si>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</si>
  <si>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</si>
  <si>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</si>
  <si>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</si>
  <si>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</si>
  <si>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</si>
  <si>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</si>
  <si>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</si>
  <si>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</si>
  <si>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</si>
  <si>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</si>
  <si>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</si>
  <si>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</si>
  <si>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</si>
  <si>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</si>
  <si>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</si>
  <si>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</si>
  <si>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</si>
  <si>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</si>
  <si>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</si>
  <si>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</si>
  <si>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</si>
  <si>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</si>
  <si>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</si>
  <si>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</si>
  <si>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</si>
  <si>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</si>
  <si>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</si>
  <si>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</si>
  <si>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</si>
  <si>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</si>
  <si>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</si>
  <si>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</si>
  <si>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</si>
  <si>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</si>
  <si>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</si>
  <si>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</si>
  <si>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</si>
  <si>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</si>
  <si>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</si>
  <si>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</si>
  <si>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</si>
  <si>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</si>
  <si>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</si>
  <si>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</si>
  <si>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</si>
  <si>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</si>
  <si>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</si>
  <si>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</si>
  <si>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</si>
  <si>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</si>
  <si>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</si>
  <si>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</si>
  <si>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</si>
  <si>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</si>
  <si>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</si>
  <si>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</si>
  <si>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</si>
  <si>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</si>
  <si>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</si>
  <si>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</si>
  <si>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</si>
  <si>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</si>
  <si>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</si>
  <si>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</si>
  <si>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</si>
  <si>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</si>
  <si>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</si>
  <si>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</si>
  <si>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</si>
  <si>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</si>
  <si>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</si>
  <si>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</si>
  <si>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</si>
  <si>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</si>
  <si>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</si>
  <si>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</si>
  <si>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</si>
  <si>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</si>
  <si>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</si>
  <si>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</si>
  <si>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</si>
  <si>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</si>
  <si>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</si>
  <si>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</si>
  <si>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</si>
  <si>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</si>
  <si>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</si>
  <si>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</si>
  <si>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</si>
  <si>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</si>
  <si>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</si>
  <si>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</si>
  <si>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</si>
  <si>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</si>
  <si>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</si>
  <si>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</si>
  <si>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</si>
  <si>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</si>
  <si>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</si>
  <si>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</si>
  <si>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</si>
  <si>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</si>
  <si>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</si>
  <si>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</si>
  <si>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</si>
  <si>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</si>
  <si>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</si>
  <si>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</si>
  <si>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</si>
  <si>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</si>
  <si>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</si>
  <si>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</si>
  <si>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</si>
  <si>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</si>
  <si>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</si>
  <si>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</si>
  <si>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</si>
  <si>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</si>
  <si>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</si>
  <si>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</si>
  <si>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</si>
  <si>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</si>
  <si>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</si>
  <si>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</si>
  <si>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</si>
  <si>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</si>
  <si>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</si>
  <si>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</si>
  <si>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</si>
  <si>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</si>
  <si>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</si>
  <si>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</si>
  <si>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</si>
  <si>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</si>
  <si>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</si>
  <si>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</si>
  <si>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</si>
  <si>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</si>
  <si>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</si>
  <si>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</si>
  <si>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</si>
  <si>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</si>
  <si>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</si>
  <si>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</si>
  <si>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</si>
  <si>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</si>
  <si>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</si>
  <si>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</si>
  <si>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</si>
  <si>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</si>
  <si>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</si>
  <si>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</si>
  <si>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</si>
  <si>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</si>
  <si>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</si>
  <si>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</si>
  <si>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</si>
  <si>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</si>
  <si>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</si>
  <si>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</si>
  <si>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</si>
  <si>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</si>
  <si>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</si>
  <si>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</si>
  <si>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</si>
  <si>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</si>
  <si>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</si>
  <si>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</si>
  <si>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</si>
  <si>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</si>
  <si>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</si>
  <si>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</si>
  <si>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</si>
  <si>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</si>
  <si>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</si>
  <si>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</si>
  <si>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</si>
  <si>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</si>
  <si>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</si>
  <si>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</si>
  <si>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</si>
  <si>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</si>
  <si>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</si>
  <si>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</si>
  <si>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</si>
  <si>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</si>
  <si>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</si>
  <si>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</si>
  <si>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</si>
  <si>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</si>
  <si>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</si>
  <si>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</si>
  <si>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</si>
  <si>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</si>
  <si>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</si>
  <si>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</si>
  <si>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</si>
  <si>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</si>
  <si>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</si>
  <si>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</si>
  <si>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</si>
  <si>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</si>
  <si>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</si>
  <si>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</si>
  <si>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</si>
  <si>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</si>
  <si>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</si>
  <si>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</si>
  <si>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</si>
  <si>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</si>
  <si>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</si>
  <si>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</si>
  <si>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</si>
  <si>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</si>
  <si>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</si>
  <si>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</si>
  <si>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</si>
  <si>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</si>
  <si>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</si>
  <si>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</si>
  <si>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</si>
  <si>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</si>
  <si>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</si>
  <si>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</si>
  <si>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</si>
  <si>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</si>
  <si>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</si>
  <si>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</si>
  <si>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</si>
  <si>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</si>
  <si>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</si>
  <si>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</si>
  <si>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</si>
  <si>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</si>
  <si>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</si>
  <si>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</si>
  <si>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</si>
  <si>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</si>
  <si>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</si>
  <si>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</si>
  <si>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</si>
  <si>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</si>
  <si>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</si>
  <si>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</si>
  <si>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</si>
  <si>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</si>
  <si>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</si>
  <si>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</si>
  <si>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</si>
  <si>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</si>
  <si>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</si>
  <si>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</si>
  <si>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</si>
  <si>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</si>
  <si>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</si>
  <si>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</si>
  <si>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</si>
  <si>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</si>
  <si>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</si>
  <si>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</si>
  <si>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</si>
  <si>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</si>
  <si>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</si>
  <si>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</si>
  <si>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</si>
  <si>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</si>
  <si>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</si>
  <si>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</si>
  <si>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</si>
  <si>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</si>
  <si>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</si>
  <si>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</si>
  <si>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</si>
  <si>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</si>
  <si>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</si>
  <si>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</si>
  <si>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</si>
  <si>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</si>
  <si>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</si>
  <si>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</si>
  <si>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</si>
  <si>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</si>
  <si>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</si>
  <si>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</si>
  <si>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</si>
  <si>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</si>
  <si>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</si>
  <si>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</si>
  <si>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</si>
  <si>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</si>
  <si>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</si>
  <si>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</si>
  <si>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</si>
  <si>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</si>
  <si>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</si>
  <si>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</si>
  <si>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</si>
  <si>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</si>
  <si>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</si>
  <si>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</si>
  <si>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</si>
  <si>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</si>
  <si>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</si>
  <si>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</si>
  <si>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</si>
  <si>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</si>
  <si>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</si>
  <si>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</si>
  <si>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</si>
  <si>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</si>
  <si>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</si>
  <si>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</si>
  <si>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</si>
  <si>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</si>
  <si>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</si>
  <si>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</si>
  <si>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</si>
  <si>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</si>
  <si>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</si>
  <si>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</si>
  <si>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</si>
  <si>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</si>
  <si>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</si>
  <si>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</si>
  <si>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</si>
  <si>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</si>
  <si>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</si>
  <si>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</si>
  <si>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</si>
  <si>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</si>
  <si>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</si>
  <si>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</si>
  <si>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</si>
  <si>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</si>
  <si>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</si>
  <si>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</si>
  <si>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</si>
  <si>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</si>
  <si>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</si>
  <si>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</si>
  <si>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</si>
  <si>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</si>
  <si>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</si>
  <si>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</si>
  <si>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</si>
  <si>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</si>
  <si>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</si>
  <si>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</si>
  <si>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</si>
  <si>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</si>
  <si>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</si>
  <si>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</si>
  <si>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</si>
  <si>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</si>
  <si>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</si>
  <si>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</si>
  <si>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</si>
  <si>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</si>
  <si>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</si>
  <si>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</si>
  <si>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</si>
  <si>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</si>
  <si>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</si>
  <si>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</si>
  <si>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</si>
  <si>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</si>
  <si>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</si>
  <si>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</si>
  <si>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</si>
  <si>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</si>
  <si>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</si>
  <si>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</si>
  <si>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</si>
  <si>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</si>
  <si>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</si>
  <si>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</si>
  <si>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</si>
  <si>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</si>
  <si>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</si>
  <si>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</si>
  <si>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</si>
  <si>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</si>
  <si>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</si>
  <si>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</si>
  <si>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</si>
  <si>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</si>
  <si>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</si>
  <si>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</si>
  <si>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</si>
  <si>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</si>
  <si>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</si>
  <si>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</si>
  <si>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</si>
  <si>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</si>
  <si>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</si>
  <si>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</si>
  <si>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</si>
  <si>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</si>
  <si>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</si>
  <si>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</si>
  <si>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</si>
  <si>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</si>
  <si>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</si>
  <si>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</si>
  <si>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</si>
  <si>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</si>
  <si>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</si>
  <si>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</si>
  <si>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</si>
  <si>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</si>
  <si>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</si>
  <si>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</si>
  <si>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</si>
  <si>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</si>
  <si>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</si>
  <si>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</si>
  <si>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</si>
  <si>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</si>
  <si>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</si>
  <si>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</si>
  <si>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</si>
  <si>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</si>
  <si>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</si>
  <si>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</si>
  <si>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</si>
  <si>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</si>
  <si>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</si>
  <si>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</si>
  <si>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</si>
  <si>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</si>
  <si>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</si>
  <si>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</si>
  <si>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</si>
  <si>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</si>
  <si>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</si>
  <si>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</si>
  <si>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</si>
  <si>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</si>
  <si>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</si>
  <si>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</si>
  <si>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</si>
  <si>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</si>
  <si>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</si>
  <si>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</si>
  <si>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</si>
  <si>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</si>
  <si>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</si>
  <si>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</si>
  <si>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</si>
  <si>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</si>
  <si>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</si>
  <si>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</si>
  <si>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</si>
  <si>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</si>
  <si>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</si>
  <si>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</si>
  <si>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</si>
  <si>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</si>
  <si>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</si>
  <si>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</si>
  <si>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</si>
  <si>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</si>
  <si>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</si>
  <si>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</si>
  <si>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</si>
  <si>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</si>
  <si>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</si>
  <si>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</si>
  <si>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</si>
  <si>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</si>
  <si>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</si>
  <si>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</si>
  <si>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</si>
  <si>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</si>
  <si>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</si>
  <si>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</si>
  <si>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</si>
  <si>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</si>
  <si>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</si>
  <si>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</si>
  <si>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</si>
  <si>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</si>
  <si>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</si>
  <si>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</si>
  <si>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</si>
  <si>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</si>
  <si>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</si>
  <si>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</si>
  <si>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</si>
  <si>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</si>
  <si>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</si>
  <si>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</si>
  <si>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</si>
  <si>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</si>
  <si>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</si>
  <si>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</si>
  <si>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</si>
  <si>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</si>
  <si>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</si>
  <si>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</si>
  <si>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</si>
  <si>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</si>
  <si>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</si>
  <si>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</si>
  <si>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</si>
  <si>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</si>
  <si>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</si>
  <si>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</si>
  <si>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</si>
  <si>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</si>
  <si>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</si>
  <si>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</si>
  <si>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</si>
  <si>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</si>
  <si>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</si>
  <si>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</si>
  <si>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</si>
  <si>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</si>
  <si>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</si>
  <si>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</si>
  <si>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</si>
  <si>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</si>
  <si>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</si>
  <si>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</si>
  <si>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</si>
  <si>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</si>
  <si>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</si>
  <si>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</si>
  <si>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</si>
  <si>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</si>
  <si>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</si>
  <si>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</si>
  <si>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</si>
  <si>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</si>
  <si>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</si>
  <si>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</si>
  <si>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</si>
  <si>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</si>
  <si>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</si>
  <si>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</si>
  <si>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</si>
  <si>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</si>
  <si>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</si>
  <si>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</si>
  <si>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</si>
  <si>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</si>
  <si>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</si>
  <si>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</si>
  <si>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</si>
  <si>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</si>
  <si>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</si>
  <si>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</si>
  <si>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</si>
  <si>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</si>
  <si>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</si>
  <si>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</si>
  <si>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</si>
  <si>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</si>
  <si>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</si>
  <si>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</si>
  <si>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</si>
  <si>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</si>
  <si>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</si>
  <si>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</si>
  <si>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</si>
  <si>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</si>
  <si>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</si>
  <si>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</si>
  <si>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</si>
  <si>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</si>
  <si>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</si>
  <si>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</si>
  <si>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</si>
  <si>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</si>
  <si>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</si>
  <si>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</si>
  <si>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</si>
  <si>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</si>
  <si>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</si>
  <si>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</si>
  <si>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</si>
  <si>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</si>
  <si>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</si>
  <si>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</si>
  <si>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</si>
  <si>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</si>
  <si>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</si>
  <si>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</si>
  <si>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</si>
  <si>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</si>
  <si>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</si>
  <si>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</si>
  <si>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</si>
  <si>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</si>
  <si>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</si>
  <si>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</si>
  <si>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</si>
  <si>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</si>
  <si>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</si>
  <si>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</si>
  <si>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</si>
  <si>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</si>
  <si>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</si>
  <si>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</si>
  <si>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</si>
  <si>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</si>
  <si>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</si>
  <si>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</si>
  <si>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</si>
  <si>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</si>
  <si>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</si>
  <si>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</si>
  <si>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</si>
  <si>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</si>
  <si>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</si>
  <si>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</si>
  <si>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</si>
  <si>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</si>
  <si>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</si>
  <si>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</si>
  <si>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</si>
  <si>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</si>
  <si>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</si>
  <si>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</si>
  <si>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</si>
  <si>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</si>
  <si>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</si>
  <si>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</si>
  <si>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</si>
  <si>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</si>
  <si>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</si>
  <si>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</si>
  <si>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</si>
  <si>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</si>
  <si>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</si>
  <si>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</si>
  <si>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</si>
  <si>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</si>
  <si>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</si>
  <si>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</si>
  <si>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</si>
  <si>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</si>
  <si>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</si>
  <si>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</si>
  <si>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</si>
  <si>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</si>
  <si>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</si>
  <si>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</si>
  <si>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</si>
  <si>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</si>
  <si>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</si>
  <si>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</si>
  <si>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</si>
  <si>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</si>
  <si>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</si>
  <si>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</si>
  <si>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</si>
  <si>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</si>
  <si>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</si>
  <si>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</si>
  <si>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</si>
  <si>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</si>
  <si>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</si>
  <si>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</si>
  <si>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</si>
  <si>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</si>
  <si>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</si>
  <si>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</si>
  <si>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</si>
  <si>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</si>
  <si>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</si>
  <si>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</si>
  <si>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</si>
  <si>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</si>
  <si>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</si>
  <si>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</si>
  <si>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</si>
  <si>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</si>
  <si>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</si>
  <si>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</si>
  <si>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</si>
  <si>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</si>
  <si>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</si>
  <si>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</si>
  <si>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</si>
  <si>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</si>
  <si>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</si>
  <si>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</si>
  <si>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</si>
  <si>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</si>
  <si>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</si>
  <si>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</si>
  <si>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</si>
  <si>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</si>
  <si>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</si>
  <si>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</si>
  <si>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</si>
  <si>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</si>
  <si>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</si>
  <si>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</si>
  <si>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</si>
  <si>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</si>
  <si>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</si>
  <si>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</si>
  <si>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</si>
  <si>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</si>
  <si>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</si>
  <si>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</si>
  <si>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</si>
  <si>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</si>
  <si>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</si>
  <si>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</si>
  <si>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</si>
  <si>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</si>
  <si>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</si>
  <si>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</si>
  <si>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</si>
  <si>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</si>
  <si>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</si>
  <si>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</si>
  <si>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</si>
  <si>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</si>
  <si>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</si>
  <si>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</si>
  <si>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</si>
  <si>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</si>
  <si>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</si>
  <si>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</si>
  <si>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</si>
  <si>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</si>
  <si>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</si>
  <si>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</si>
  <si>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</si>
  <si>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</si>
  <si>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</si>
  <si>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</si>
  <si>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</si>
  <si>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</si>
  <si>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</si>
  <si>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</si>
  <si>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</si>
  <si>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</si>
  <si>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</si>
  <si>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</si>
  <si>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</si>
  <si>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</si>
  <si>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</si>
  <si>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</si>
  <si>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</si>
  <si>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</si>
  <si>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</si>
  <si>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</si>
  <si>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</si>
  <si>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</si>
  <si>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</si>
  <si>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</si>
  <si>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</si>
  <si>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</si>
  <si>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</si>
  <si>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</si>
  <si>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</si>
  <si>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</si>
  <si>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</si>
  <si>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</si>
  <si>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</si>
  <si>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</si>
  <si>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</si>
  <si>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</si>
  <si>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</si>
  <si>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</si>
  <si>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</si>
  <si>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</si>
  <si>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</si>
  <si>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</si>
  <si>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</si>
  <si>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</si>
  <si>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</si>
  <si>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</si>
  <si>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</si>
  <si>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</si>
  <si>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</si>
  <si>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</si>
  <si>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</si>
  <si>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</si>
  <si>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</si>
  <si>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</si>
  <si>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</si>
  <si>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</si>
  <si>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</si>
  <si>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</si>
  <si>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</si>
  <si>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</si>
  <si>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</si>
  <si>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</si>
  <si>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</si>
  <si>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</si>
  <si>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</si>
  <si>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</si>
  <si>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</si>
  <si>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</si>
  <si>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</si>
  <si>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</si>
  <si>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</si>
  <si>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</si>
  <si>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</si>
  <si>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</si>
  <si>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</si>
  <si>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</si>
  <si>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</si>
  <si>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</si>
  <si>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</si>
  <si>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</si>
  <si>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</si>
  <si>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</si>
  <si>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</si>
  <si>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</si>
  <si>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</si>
  <si>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</si>
  <si>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</si>
  <si>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</si>
  <si>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</si>
  <si>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</si>
  <si>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</si>
  <si>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</si>
  <si>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</si>
  <si>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</si>
  <si>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</si>
  <si>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</si>
  <si>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</si>
  <si>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</si>
  <si>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</si>
  <si>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</si>
  <si>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</si>
  <si>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</si>
  <si>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</si>
  <si>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</si>
  <si>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</si>
  <si>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</si>
  <si>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</si>
  <si>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</si>
  <si>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</si>
  <si>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</si>
  <si>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</si>
  <si>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</si>
  <si>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</si>
  <si>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</si>
  <si>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</si>
  <si>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</si>
  <si>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</si>
  <si>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</si>
  <si>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</si>
  <si>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</si>
  <si>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</si>
  <si>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</si>
  <si>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</si>
  <si>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</si>
  <si>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</si>
  <si>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</si>
  <si>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</si>
  <si>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</si>
  <si>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</si>
  <si>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</si>
  <si>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</si>
  <si>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</si>
  <si>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</si>
  <si>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</si>
  <si>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</si>
  <si>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</si>
  <si>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</si>
  <si>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</si>
  <si>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</si>
  <si>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</si>
  <si>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</si>
  <si>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</si>
  <si>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</si>
  <si>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</si>
  <si>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</si>
  <si>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</si>
  <si>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</si>
  <si>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</si>
  <si>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</si>
  <si>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</si>
  <si>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</si>
  <si>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</si>
  <si>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</si>
  <si>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</si>
  <si>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</si>
  <si>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</si>
  <si>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</si>
  <si>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</si>
  <si>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</si>
  <si>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</si>
  <si>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</si>
  <si>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</si>
  <si>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</si>
  <si>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</si>
  <si>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</si>
  <si>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</si>
  <si>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</si>
  <si>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</si>
  <si>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</si>
  <si>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</si>
  <si>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</si>
  <si>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</si>
  <si>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</si>
  <si>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</si>
  <si>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</si>
  <si>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</si>
  <si>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</si>
  <si>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</si>
  <si>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</si>
  <si>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</si>
  <si>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</si>
  <si>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</si>
  <si>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</si>
  <si>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</si>
  <si>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</si>
  <si>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</si>
  <si>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</si>
  <si>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</si>
  <si>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</si>
  <si>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</si>
  <si>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</si>
  <si>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</si>
  <si>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</si>
  <si>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</si>
  <si>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</si>
  <si>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</si>
  <si>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</si>
  <si>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</si>
  <si>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</si>
  <si>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</si>
  <si>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</si>
  <si>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</si>
  <si>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</si>
  <si>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</si>
  <si>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</si>
  <si>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</si>
  <si>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</si>
  <si>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</si>
  <si>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</si>
  <si>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</si>
  <si>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</si>
  <si>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</si>
  <si>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</si>
  <si>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</si>
  <si>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</si>
  <si>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</si>
  <si>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</si>
  <si>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</si>
  <si>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</si>
  <si>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</si>
  <si>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</si>
  <si>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</si>
  <si>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</si>
  <si>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</si>
  <si>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</si>
  <si>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</si>
  <si>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</si>
  <si>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</si>
  <si>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</si>
  <si>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</si>
  <si>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</si>
  <si>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</si>
  <si>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</si>
  <si>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</si>
  <si>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</si>
  <si>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</si>
  <si>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</si>
  <si>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</si>
  <si>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</si>
  <si>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</si>
  <si>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</si>
  <si>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</si>
  <si>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</si>
  <si>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</si>
  <si>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</si>
  <si>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</si>
  <si>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</si>
  <si>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</si>
  <si>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</si>
  <si>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</si>
  <si>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</si>
  <si>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</si>
  <si>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</si>
  <si>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</si>
  <si>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</si>
  <si>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</si>
  <si>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</si>
  <si>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</si>
  <si>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</si>
  <si>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</si>
  <si>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</si>
  <si>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</si>
  <si>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</si>
  <si>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</si>
  <si>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</si>
  <si>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</si>
  <si>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</si>
  <si>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</si>
  <si>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</si>
  <si>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</si>
  <si>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</si>
  <si>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</si>
  <si>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</si>
  <si>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</si>
  <si>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</si>
  <si>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</si>
  <si>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</si>
  <si>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</si>
  <si>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</si>
  <si>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</si>
  <si>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</si>
  <si>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</si>
  <si>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</si>
  <si>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</si>
  <si>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</si>
  <si>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</si>
  <si>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</si>
  <si>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</si>
  <si>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</si>
  <si>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</si>
  <si>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</si>
  <si>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</si>
  <si>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</si>
  <si>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</si>
  <si>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</si>
  <si>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</si>
  <si>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</si>
  <si>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</si>
  <si>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</si>
  <si>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</si>
  <si>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</si>
  <si>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</si>
  <si>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</si>
  <si>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</si>
  <si>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</si>
  <si>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</si>
  <si>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</si>
  <si>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</si>
  <si>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</si>
  <si>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</si>
  <si>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</si>
  <si>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</si>
  <si>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</si>
  <si>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</si>
  <si>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</si>
  <si>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</si>
  <si>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</si>
  <si>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</si>
  <si>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</si>
  <si>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</si>
  <si>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</si>
  <si>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</si>
  <si>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</si>
  <si>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</si>
  <si>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</si>
  <si>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</si>
  <si>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</si>
  <si>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</si>
  <si>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</si>
  <si>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</si>
  <si>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</si>
  <si>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</si>
  <si>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</si>
  <si>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</si>
  <si>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</si>
  <si>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</si>
  <si>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</si>
  <si>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</si>
  <si>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</si>
  <si>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</si>
  <si>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</si>
  <si>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</si>
  <si>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</si>
  <si>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</si>
  <si>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</si>
  <si>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</si>
  <si>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</si>
  <si>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</si>
  <si>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</si>
  <si>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</si>
  <si>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</si>
  <si>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</si>
  <si>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</si>
  <si>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</si>
  <si>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</si>
  <si>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</si>
  <si>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</si>
  <si>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</si>
  <si>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</si>
  <si>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</si>
  <si>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</si>
  <si>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</si>
  <si>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</si>
  <si>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</si>
  <si>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</si>
  <si>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</si>
  <si>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</si>
  <si>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</si>
  <si>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</si>
  <si>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</si>
  <si>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</si>
  <si>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</si>
  <si>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</si>
  <si>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</si>
  <si>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</si>
  <si>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</si>
  <si>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</si>
  <si>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</si>
  <si>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</si>
  <si>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</si>
  <si>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</si>
  <si>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</si>
  <si>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</si>
  <si>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</si>
  <si>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</si>
  <si>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</si>
  <si>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</si>
  <si>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</si>
  <si>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</si>
  <si>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</si>
  <si>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</si>
  <si>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</si>
  <si>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</si>
  <si>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</si>
  <si>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</si>
  <si>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</si>
  <si>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</si>
  <si>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</si>
  <si>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</si>
  <si>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</si>
  <si>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</si>
  <si>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</si>
  <si>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</si>
  <si>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</si>
  <si>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</si>
  <si>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</si>
  <si>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</si>
  <si>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</si>
  <si>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</si>
  <si>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</si>
  <si>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</si>
  <si>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</si>
  <si>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</si>
  <si>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</si>
  <si>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</si>
  <si>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</si>
  <si>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</si>
  <si>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</si>
  <si>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</si>
  <si>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</si>
  <si>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</si>
  <si>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</si>
  <si>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</si>
  <si>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</si>
  <si>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</si>
  <si>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</si>
  <si>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</si>
  <si>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</si>
  <si>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</si>
  <si>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</si>
  <si>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</si>
  <si>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</si>
  <si>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</si>
  <si>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</si>
  <si>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</si>
  <si>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</si>
  <si>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</si>
  <si>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</si>
  <si>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</si>
  <si>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</si>
  <si>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</si>
  <si>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</si>
  <si>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</si>
  <si>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</si>
  <si>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</si>
  <si>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</si>
  <si>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</si>
  <si>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</si>
  <si>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</si>
  <si>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</si>
  <si>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</si>
  <si>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</si>
  <si>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</si>
  <si>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</si>
  <si>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</si>
  <si>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</si>
  <si>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</si>
  <si>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</si>
  <si>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</si>
  <si>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</si>
  <si>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</si>
  <si>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</si>
  <si>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</si>
  <si>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</si>
  <si>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</si>
  <si>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</si>
  <si>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</si>
  <si>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</si>
  <si>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</si>
  <si>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</si>
  <si>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</si>
  <si>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</si>
  <si>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</si>
  <si>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</si>
  <si>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</si>
  <si>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</si>
  <si>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</si>
  <si>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</si>
  <si>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</si>
  <si>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</si>
  <si>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</si>
  <si>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</si>
  <si>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</si>
  <si>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</si>
  <si>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</si>
  <si>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</si>
  <si>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</si>
  <si>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</si>
  <si>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</si>
  <si>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</si>
  <si>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</si>
  <si>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</si>
  <si>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</si>
  <si>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</si>
  <si>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</si>
  <si>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</si>
  <si>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</si>
  <si>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</si>
  <si>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</si>
  <si>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</si>
  <si>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</si>
  <si>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</si>
  <si>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</si>
  <si>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</si>
  <si>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</si>
  <si>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</si>
  <si>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</si>
  <si>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</si>
  <si>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</si>
  <si>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</si>
  <si>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</si>
  <si>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</si>
  <si>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</si>
  <si>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</si>
  <si>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</si>
  <si>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</si>
  <si>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</si>
  <si>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</si>
  <si>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</si>
  <si>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</si>
  <si>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</si>
  <si>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</si>
  <si>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</si>
  <si>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</si>
  <si>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</si>
  <si>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</si>
  <si>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</si>
  <si>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</si>
  <si>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</si>
  <si>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</si>
  <si>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</si>
  <si>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</si>
  <si>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</si>
  <si>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</si>
  <si>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</si>
  <si>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</si>
  <si>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</si>
  <si>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</si>
  <si>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</si>
  <si>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</si>
  <si>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</si>
  <si>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</si>
  <si>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</si>
  <si>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</si>
  <si>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</si>
  <si>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</si>
  <si>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</si>
  <si>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</si>
  <si>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</si>
  <si>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</si>
  <si>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</si>
  <si>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</si>
  <si>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</si>
  <si>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</si>
  <si>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</si>
  <si>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</si>
  <si>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</si>
  <si>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</si>
  <si>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</si>
  <si>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</si>
  <si>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</si>
  <si>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</si>
  <si>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</si>
  <si>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</si>
  <si>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</si>
  <si>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</si>
  <si>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</si>
  <si>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</si>
  <si>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</si>
  <si>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</si>
  <si>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</si>
  <si>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</si>
  <si>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</si>
  <si>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</si>
  <si>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</si>
  <si>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</si>
  <si>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</si>
  <si>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</si>
  <si>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</si>
  <si>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</si>
  <si>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</si>
  <si>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</si>
  <si>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</si>
  <si>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</si>
  <si>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</si>
  <si>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</si>
  <si>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</si>
  <si>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</si>
  <si>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</si>
  <si>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</si>
  <si>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</si>
  <si>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</si>
  <si>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</si>
  <si>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</si>
  <si>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</si>
  <si>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</si>
  <si>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</si>
  <si>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</si>
  <si>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</si>
  <si>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</si>
  <si>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</si>
  <si>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</si>
  <si>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</si>
  <si>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</si>
  <si>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</si>
  <si>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</si>
  <si>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</si>
  <si>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</si>
  <si>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</si>
  <si>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</si>
  <si>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</si>
  <si>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</si>
  <si>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</si>
  <si>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</si>
  <si>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</si>
  <si>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</si>
  <si>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</si>
  <si>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</si>
  <si>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</si>
  <si>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</si>
  <si>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</si>
  <si>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</si>
  <si>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</si>
  <si>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</si>
  <si>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</si>
  <si>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</si>
  <si>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</si>
  <si>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</si>
  <si>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</si>
  <si>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</si>
  <si>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</si>
  <si>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</si>
  <si>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</si>
  <si>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</si>
  <si>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</si>
  <si>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</si>
  <si>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</si>
  <si>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</si>
  <si>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</si>
  <si>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</si>
  <si>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</si>
  <si>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</si>
  <si>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</si>
  <si>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</si>
  <si>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</si>
  <si>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</si>
  <si>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</si>
  <si>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</si>
  <si>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</si>
  <si>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</si>
  <si>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</si>
  <si>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</si>
  <si>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</si>
  <si>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</si>
  <si>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</si>
  <si>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</si>
  <si>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</si>
  <si>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</si>
  <si>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</si>
  <si>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</si>
  <si>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</si>
  <si>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</si>
  <si>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</si>
  <si>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</si>
  <si>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</si>
  <si>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</si>
  <si>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</si>
  <si>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</si>
  <si>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</si>
  <si>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</si>
  <si>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</si>
  <si>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</si>
  <si>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</si>
  <si>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</si>
  <si>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</si>
  <si>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</si>
  <si>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</si>
  <si>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</si>
  <si>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</si>
  <si>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</si>
  <si>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</si>
  <si>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</si>
  <si>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</si>
  <si>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</si>
  <si>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</si>
  <si>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</si>
  <si>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</si>
  <si>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</si>
  <si>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</si>
  <si>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</si>
  <si>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</si>
  <si>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</si>
  <si>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</si>
  <si>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</si>
  <si>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</si>
  <si>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</si>
  <si>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</si>
  <si>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</si>
  <si>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</si>
  <si>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</si>
  <si>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</si>
  <si>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</si>
  <si>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</si>
  <si>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</si>
  <si>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</si>
  <si>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</si>
  <si>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</si>
  <si>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</si>
  <si>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</si>
  <si>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</si>
  <si>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</si>
  <si>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</si>
  <si>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</si>
  <si>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</si>
  <si>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</si>
  <si>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</si>
  <si>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</si>
  <si>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</si>
  <si>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</si>
  <si>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</si>
  <si>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</si>
  <si>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</si>
  <si>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</si>
  <si>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</si>
  <si>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</si>
  <si>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</si>
  <si>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</si>
  <si>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</si>
  <si>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</si>
  <si>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</si>
  <si>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</si>
  <si>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</si>
  <si>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</si>
  <si>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</si>
  <si>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</si>
  <si>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</si>
  <si>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</si>
  <si>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</si>
  <si>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</si>
  <si>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</si>
  <si>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</si>
  <si>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</si>
  <si>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</si>
  <si>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</si>
  <si>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</si>
  <si>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</si>
  <si>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</si>
  <si>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</si>
  <si>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</si>
  <si>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</si>
  <si>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</si>
  <si>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</si>
  <si>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</si>
  <si>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</si>
  <si>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</si>
  <si>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</si>
  <si>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</si>
  <si>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</si>
  <si>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</si>
  <si>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</si>
  <si>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</si>
  <si>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</si>
  <si>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</si>
  <si>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</si>
  <si>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</si>
  <si>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</si>
  <si>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</si>
  <si>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</si>
  <si>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</si>
  <si>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</si>
  <si>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</si>
  <si>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</si>
  <si>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</si>
  <si>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</si>
  <si>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</si>
  <si>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</si>
  <si>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</si>
  <si>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</si>
  <si>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</si>
  <si>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</si>
  <si>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</si>
  <si>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</si>
  <si>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</si>
  <si>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</si>
  <si>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</si>
  <si>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</si>
  <si>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</si>
  <si>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</si>
  <si>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</si>
  <si>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</si>
  <si>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</si>
  <si>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</si>
  <si>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</si>
  <si>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</si>
  <si>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</si>
  <si>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</si>
  <si>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</si>
  <si>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</si>
  <si>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</si>
  <si>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</si>
  <si>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</si>
  <si>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</si>
  <si>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</si>
  <si>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</si>
  <si>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</si>
  <si>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</si>
  <si>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</si>
  <si>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</si>
  <si>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</si>
  <si>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</si>
  <si>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</si>
  <si>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</si>
  <si>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</si>
  <si>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</si>
  <si>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</si>
  <si>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</si>
  <si>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</si>
  <si>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</si>
  <si>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</si>
  <si>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</si>
  <si>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</si>
  <si>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</si>
  <si>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</si>
  <si>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</si>
  <si>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</si>
  <si>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</si>
  <si>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</si>
  <si>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</si>
  <si>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</si>
  <si>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</si>
  <si>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</si>
  <si>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</si>
  <si>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</si>
  <si>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</si>
  <si>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</si>
  <si>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</si>
  <si>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</si>
  <si>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</si>
  <si>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</si>
  <si>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</si>
  <si>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</si>
  <si>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</si>
  <si>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</si>
  <si>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</si>
  <si>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</si>
  <si>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</si>
  <si>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</si>
  <si>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</si>
  <si>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</si>
  <si>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</si>
  <si>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</si>
  <si>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</si>
  <si>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</si>
  <si>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</si>
  <si>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</si>
  <si>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</si>
  <si>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</si>
  <si>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</si>
  <si>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</si>
  <si>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</si>
  <si>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</si>
  <si>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</si>
  <si>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</si>
  <si>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</si>
  <si>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</si>
  <si>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</si>
  <si>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</si>
  <si>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</si>
  <si>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</si>
  <si>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</si>
  <si>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</si>
  <si>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</si>
  <si>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</si>
  <si>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</si>
  <si>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</si>
  <si>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</si>
  <si>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</si>
  <si>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</si>
  <si>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</si>
  <si>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</si>
  <si>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</si>
  <si>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</si>
  <si>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</si>
  <si>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</si>
  <si>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</si>
  <si>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</si>
  <si>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</si>
  <si>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</si>
  <si>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</si>
  <si>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</si>
  <si>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</si>
  <si>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</si>
  <si>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</si>
  <si>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</si>
  <si>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</si>
  <si>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</si>
  <si>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</si>
  <si>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</si>
  <si>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</si>
  <si>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</si>
  <si>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</si>
  <si>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</si>
  <si>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</si>
  <si>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</si>
  <si>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</si>
  <si>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</si>
  <si>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</si>
  <si>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</si>
  <si>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</si>
  <si>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</si>
  <si>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</si>
  <si>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</si>
  <si>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</si>
  <si>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</si>
  <si>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</si>
  <si>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</si>
  <si>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</si>
  <si>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</si>
  <si>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</si>
  <si>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</si>
  <si>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</si>
  <si>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</si>
  <si>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</si>
  <si>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</si>
  <si>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</si>
  <si>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</si>
  <si>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</si>
  <si>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</si>
  <si>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</si>
  <si>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</si>
  <si>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</si>
  <si>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</si>
  <si>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</si>
  <si>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</si>
  <si>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</si>
  <si>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</si>
  <si>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</si>
  <si>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</si>
  <si>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</si>
  <si>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</si>
  <si>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</si>
  <si>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</si>
  <si>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</si>
  <si>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</si>
  <si>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</si>
  <si>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</si>
  <si>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</si>
  <si>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</si>
  <si>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</si>
  <si>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</si>
  <si>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</si>
  <si>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</si>
  <si>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</si>
  <si>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</si>
  <si>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</si>
  <si>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</si>
  <si>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</si>
  <si>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</si>
  <si>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</si>
  <si>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</si>
  <si>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</si>
  <si>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</si>
  <si>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</si>
  <si>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</si>
  <si>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</si>
  <si>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</si>
  <si>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</si>
  <si>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</si>
  <si>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</si>
  <si>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</si>
  <si>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</si>
  <si>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</si>
  <si>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</si>
  <si>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</si>
  <si>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</si>
  <si>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</si>
  <si>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</si>
  <si>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</si>
  <si>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</si>
  <si>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</si>
  <si>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</si>
  <si>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</si>
  <si>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</si>
  <si>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</si>
  <si>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</si>
  <si>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</si>
  <si>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</si>
  <si>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</si>
  <si>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</si>
  <si>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</si>
  <si>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</si>
  <si>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</si>
  <si>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</si>
  <si>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</si>
  <si>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</si>
  <si>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</si>
  <si>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</si>
  <si>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</si>
  <si>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</si>
  <si>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</si>
  <si>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</si>
  <si>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</si>
  <si>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</si>
  <si>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</si>
  <si>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</si>
  <si>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</si>
  <si>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</si>
  <si>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</si>
  <si>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</si>
  <si>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</si>
  <si>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</si>
  <si>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</si>
  <si>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</si>
  <si>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</si>
  <si>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</si>
  <si>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</si>
  <si>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</si>
  <si>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</si>
  <si>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</si>
  <si>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</si>
  <si>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</si>
  <si>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</si>
  <si>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</si>
  <si>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</si>
  <si>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</si>
  <si>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</si>
  <si>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</si>
  <si>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</si>
  <si>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</si>
  <si>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</si>
  <si>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</si>
  <si>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</si>
  <si>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</si>
  <si>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</si>
  <si>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</si>
  <si>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</si>
  <si>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</si>
  <si>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</si>
  <si>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</si>
  <si>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</si>
  <si>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</si>
  <si>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</si>
  <si>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</si>
  <si>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</si>
  <si>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</si>
  <si>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</si>
  <si>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</si>
  <si>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</si>
  <si>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</si>
  <si>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</si>
  <si>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</si>
  <si>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</si>
  <si>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</si>
  <si>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</si>
  <si>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</si>
  <si>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</si>
  <si>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</si>
  <si>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</si>
  <si>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</si>
  <si>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</si>
  <si>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</si>
  <si>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</si>
  <si>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</si>
  <si>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</si>
  <si>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</si>
  <si>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</si>
  <si>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</si>
  <si>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</si>
  <si>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</si>
  <si>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</si>
  <si>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</si>
  <si>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</si>
  <si>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</si>
  <si>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</si>
  <si>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</si>
  <si>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</si>
  <si>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</si>
  <si>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</si>
  <si>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</si>
  <si>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</si>
  <si>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</si>
  <si>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</si>
  <si>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</si>
  <si>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</si>
  <si>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</si>
  <si>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</si>
  <si>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</si>
  <si>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</si>
  <si>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</si>
  <si>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</si>
  <si>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</si>
  <si>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</si>
  <si>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</si>
  <si>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</si>
  <si>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</si>
  <si>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</si>
  <si>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</si>
  <si>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</si>
  <si>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</si>
  <si>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</si>
  <si>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</si>
  <si>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</si>
  <si>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</si>
  <si>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</si>
  <si>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</si>
  <si>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</si>
  <si>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</si>
  <si>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</si>
  <si>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</si>
  <si>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</si>
  <si>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</si>
  <si>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</si>
  <si>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</si>
  <si>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</si>
  <si>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</si>
  <si>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</si>
  <si>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</si>
  <si>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</si>
  <si>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</si>
  <si>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</si>
  <si>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</si>
  <si>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</si>
  <si>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</si>
  <si>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</si>
  <si>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</si>
  <si>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</si>
  <si>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</si>
  <si>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</si>
  <si>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</si>
  <si>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</si>
  <si>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</si>
  <si>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</si>
  <si>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</si>
  <si>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</si>
  <si>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</si>
  <si>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</si>
  <si>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</si>
  <si>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</si>
  <si>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</si>
  <si>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</si>
  <si>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</si>
  <si>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</si>
  <si>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</si>
  <si>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</si>
  <si>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</si>
  <si>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</si>
  <si>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</si>
  <si>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</si>
  <si>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</si>
  <si>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</si>
  <si>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</si>
  <si>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</si>
  <si>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</si>
  <si>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</si>
  <si>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</si>
  <si>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</si>
  <si>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</si>
  <si>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</si>
  <si>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</si>
  <si>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</si>
  <si>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</si>
  <si>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</si>
  <si>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</si>
  <si>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</si>
  <si>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</si>
  <si>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</si>
  <si>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</si>
  <si>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</si>
  <si>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</si>
  <si>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</si>
  <si>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</si>
  <si>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</si>
  <si>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</si>
  <si>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</si>
  <si>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</si>
  <si>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</si>
  <si>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</si>
  <si>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</si>
  <si>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</si>
  <si>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</si>
  <si>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</si>
  <si>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</si>
  <si>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</si>
  <si>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</si>
  <si>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</si>
  <si>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</si>
  <si>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</si>
  <si>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</si>
  <si>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</si>
  <si>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</si>
  <si>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</si>
  <si>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</si>
  <si>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</si>
  <si>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</si>
  <si>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</si>
  <si>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</si>
  <si>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</si>
  <si>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</si>
  <si>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</si>
  <si>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</si>
  <si>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</si>
  <si>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</si>
  <si>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</si>
  <si>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</si>
  <si>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</si>
  <si>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</si>
  <si>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</si>
  <si>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</si>
  <si>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</si>
  <si>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</si>
  <si>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</si>
  <si>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</si>
  <si>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</si>
  <si>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</si>
  <si>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</si>
  <si>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</si>
  <si>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</si>
  <si>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</si>
  <si>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</si>
  <si>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</si>
  <si>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</si>
  <si>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</si>
  <si>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</si>
  <si>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</si>
  <si>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</si>
  <si>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</si>
  <si>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</si>
  <si>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</si>
  <si>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</si>
  <si>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</si>
  <si>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</si>
  <si>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</si>
  <si>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</si>
  <si>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</si>
  <si>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</si>
  <si>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</si>
  <si>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</si>
  <si>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</si>
  <si>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</si>
  <si>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</si>
  <si>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</si>
  <si>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</si>
  <si>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</si>
  <si>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</si>
  <si>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</si>
  <si>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</si>
  <si>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</si>
  <si>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</si>
  <si>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</si>
  <si>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</si>
  <si>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</si>
  <si>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</si>
  <si>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</si>
  <si>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</si>
  <si>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</si>
  <si>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</si>
  <si>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</si>
  <si>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</si>
  <si>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</si>
  <si>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</si>
  <si>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</si>
  <si>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</si>
  <si>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</si>
  <si>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</si>
  <si>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</si>
  <si>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</si>
  <si>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</si>
  <si>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</si>
  <si>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</si>
  <si>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</si>
  <si>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</si>
  <si>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</si>
  <si>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</si>
  <si>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</si>
  <si>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</si>
  <si>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</si>
  <si>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</si>
  <si>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</si>
  <si>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</si>
  <si>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</si>
  <si>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</si>
  <si>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</si>
  <si>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</si>
  <si>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</si>
  <si>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</si>
  <si>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</si>
  <si>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</si>
  <si>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</si>
  <si>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</si>
  <si>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</si>
  <si>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</si>
  <si>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</si>
  <si>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</si>
  <si>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</si>
  <si>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</si>
  <si>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</si>
  <si>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</si>
  <si>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</si>
  <si>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</si>
  <si>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</si>
  <si>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</si>
  <si>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</si>
  <si>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</si>
  <si>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</si>
  <si>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</si>
  <si>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</si>
  <si>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</si>
  <si>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</si>
  <si>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</si>
  <si>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</si>
  <si>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</si>
  <si>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</si>
  <si>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</si>
  <si>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</si>
  <si>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</si>
  <si>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</si>
  <si>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</si>
  <si>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</si>
  <si>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</si>
  <si>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</si>
  <si>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</si>
  <si>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</si>
  <si>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</si>
  <si>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</si>
  <si>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</si>
  <si>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</si>
  <si>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</si>
  <si>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</si>
  <si>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</si>
  <si>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</si>
  <si>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</si>
  <si>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</si>
  <si>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</si>
  <si>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</si>
  <si>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</si>
  <si>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</si>
  <si>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</si>
  <si>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</si>
  <si>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</si>
  <si>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</si>
  <si>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</si>
  <si>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</si>
  <si>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</si>
  <si>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</si>
  <si>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</si>
  <si>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</si>
  <si>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</si>
  <si>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</si>
  <si>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</si>
  <si>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</si>
  <si>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</si>
  <si>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</si>
  <si>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</si>
  <si>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</si>
  <si>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</si>
  <si>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</si>
  <si>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</si>
  <si>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</si>
  <si>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</si>
  <si>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</si>
  <si>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</si>
  <si>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</si>
  <si>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</si>
  <si>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</si>
  <si>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</si>
  <si>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</si>
  <si>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</si>
  <si>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</si>
  <si>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</si>
  <si>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</si>
  <si>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</si>
  <si>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</si>
  <si>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</si>
  <si>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</si>
  <si>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</si>
  <si>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</si>
  <si>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</si>
  <si>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</si>
  <si>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</si>
  <si>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</si>
  <si>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</si>
  <si>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</si>
  <si>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</si>
  <si>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</si>
  <si>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</si>
  <si>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</si>
  <si>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</si>
  <si>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</si>
  <si>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</si>
  <si>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</si>
  <si>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</si>
  <si>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</si>
  <si>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</si>
  <si>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</si>
  <si>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</si>
  <si>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</si>
  <si>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</si>
  <si>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</si>
  <si>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</si>
  <si>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</si>
  <si>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</si>
  <si>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</si>
  <si>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</si>
  <si>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</si>
  <si>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</si>
  <si>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</si>
  <si>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</si>
  <si>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</si>
  <si>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</si>
  <si>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</si>
  <si>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</si>
  <si>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</si>
  <si>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</si>
  <si>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</si>
  <si>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</si>
  <si>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</si>
  <si>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</si>
  <si>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</si>
  <si>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</si>
  <si>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</si>
  <si>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</si>
  <si>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</si>
  <si>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</si>
  <si>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</si>
  <si>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</si>
  <si>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</si>
  <si>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</si>
  <si>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</si>
  <si>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</si>
  <si>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</si>
  <si>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</si>
  <si>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</si>
  <si>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</si>
  <si>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</si>
  <si>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</si>
  <si>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</si>
  <si>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</si>
  <si>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</si>
  <si>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</si>
  <si>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</si>
  <si>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</si>
  <si>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</si>
  <si>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</si>
  <si>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</si>
  <si>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</si>
  <si>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</si>
  <si>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</si>
  <si>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</si>
  <si>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</si>
  <si>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</si>
  <si>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</si>
  <si>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</si>
  <si>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</si>
  <si>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</si>
  <si>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</si>
  <si>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</si>
  <si>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</si>
  <si>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</si>
  <si>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</si>
  <si>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</si>
  <si>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</si>
  <si>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</si>
  <si>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</si>
  <si>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</si>
  <si>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</si>
  <si>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</si>
  <si>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</si>
  <si>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</si>
  <si>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</si>
  <si>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</si>
  <si>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</si>
  <si>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</si>
  <si>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</si>
  <si>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</si>
  <si>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</si>
  <si>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</si>
  <si>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</si>
  <si>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</si>
  <si>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</si>
  <si>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</si>
  <si>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</si>
  <si>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</si>
  <si>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</si>
  <si>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</si>
  <si>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</si>
  <si>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</si>
  <si>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</si>
  <si>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</si>
  <si>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</si>
  <si>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</si>
  <si>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</si>
  <si>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</si>
  <si>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</si>
  <si>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</si>
  <si>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</si>
  <si>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</si>
  <si>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</si>
  <si>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</si>
  <si>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</si>
  <si>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</si>
  <si>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</si>
  <si>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</si>
  <si>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</si>
  <si>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</si>
  <si>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</si>
  <si>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</si>
  <si>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</si>
  <si>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</si>
  <si>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</si>
  <si>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</si>
  <si>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</si>
  <si>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</si>
  <si>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</si>
  <si>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</si>
  <si>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</si>
  <si>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</si>
  <si>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</si>
  <si>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</si>
  <si>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</si>
  <si>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</si>
  <si>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</si>
  <si>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</si>
  <si>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</si>
  <si>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</si>
  <si>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</si>
  <si>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</si>
  <si>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</si>
  <si>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</si>
  <si>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</si>
  <si>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</si>
  <si>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</si>
  <si>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</si>
  <si>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</si>
  <si>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</si>
  <si>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</si>
  <si>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</si>
  <si>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</si>
  <si>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</si>
  <si>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</si>
  <si>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</si>
  <si>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</si>
  <si>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</si>
  <si>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</si>
  <si>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</si>
  <si>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</si>
  <si>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</si>
  <si>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</si>
  <si>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</si>
  <si>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</si>
  <si>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</si>
  <si>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</si>
  <si>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</si>
  <si>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</si>
  <si>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</si>
  <si>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</si>
  <si>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</si>
  <si>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</si>
  <si>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</si>
  <si>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</si>
  <si>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</si>
  <si>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</si>
  <si>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</si>
  <si>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</si>
  <si>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</si>
  <si>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</si>
  <si>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</si>
  <si>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</si>
  <si>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</si>
  <si>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</si>
  <si>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</si>
  <si>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</si>
  <si>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</si>
  <si>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</si>
  <si>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</si>
  <si>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</si>
  <si>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</si>
  <si>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</si>
  <si>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</si>
  <si>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</si>
  <si>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</si>
  <si>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</si>
  <si>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</si>
  <si>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</si>
  <si>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</si>
  <si>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</si>
  <si>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</si>
  <si>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</si>
  <si>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</si>
  <si>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</si>
  <si>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</si>
  <si>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</si>
  <si>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</si>
  <si>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</si>
  <si>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</si>
  <si>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</si>
  <si>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</si>
  <si>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</si>
  <si>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</si>
  <si>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</si>
  <si>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</si>
  <si>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</si>
  <si>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</si>
  <si>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</si>
  <si>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</si>
  <si>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</si>
  <si>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</si>
  <si>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</si>
  <si>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</si>
  <si>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</si>
  <si>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</si>
  <si>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</si>
  <si>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</si>
  <si>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</si>
  <si>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</si>
  <si>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</si>
  <si>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</si>
  <si>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</si>
  <si>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</si>
  <si>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</si>
  <si>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</si>
  <si>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</si>
  <si>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</si>
  <si>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</si>
  <si>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</si>
  <si>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</si>
  <si>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</si>
  <si>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</si>
  <si>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</si>
  <si>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</si>
  <si>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</si>
  <si>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</si>
  <si>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</si>
  <si>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</si>
  <si>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</si>
  <si>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</si>
  <si>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</si>
  <si>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</si>
  <si>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</si>
  <si>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</si>
  <si>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</si>
  <si>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</si>
  <si>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</si>
  <si>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</si>
  <si>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</si>
  <si>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</si>
  <si>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</si>
  <si>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</si>
  <si>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</si>
  <si>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</si>
  <si>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</si>
  <si>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</si>
  <si>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</si>
  <si>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</si>
  <si>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</si>
  <si>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</si>
  <si>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</si>
  <si>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</si>
  <si>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</si>
  <si>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</si>
  <si>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</si>
  <si>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</si>
  <si>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</si>
  <si>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</si>
  <si>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</si>
  <si>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</si>
  <si>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</si>
  <si>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</si>
  <si>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</si>
  <si>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</si>
  <si>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</si>
  <si>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</si>
  <si>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</si>
  <si>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</si>
  <si>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</si>
  <si>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</si>
  <si>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</si>
  <si>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</si>
  <si>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</si>
  <si>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</si>
  <si>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</si>
  <si>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</si>
  <si>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</si>
  <si>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</si>
  <si>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</si>
  <si>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</si>
  <si>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</si>
  <si>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</si>
  <si>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</si>
  <si>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</si>
  <si>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</si>
  <si>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</si>
  <si>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</si>
  <si>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</si>
  <si>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</si>
  <si>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</si>
  <si>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</si>
  <si>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</si>
  <si>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</si>
  <si>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</si>
  <si>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</si>
  <si>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</si>
  <si>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</si>
  <si>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</si>
  <si>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</si>
  <si>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</si>
  <si>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</si>
  <si>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</si>
  <si>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</si>
  <si>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</si>
  <si>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</si>
  <si>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</si>
  <si>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</si>
  <si>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</si>
  <si>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</si>
  <si>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</si>
  <si>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</si>
  <si>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</si>
  <si>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</si>
  <si>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</si>
  <si>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</si>
  <si>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</si>
  <si>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</si>
  <si>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</si>
  <si>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</si>
  <si>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</si>
  <si>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</si>
  <si>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</si>
  <si>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</si>
  <si>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</si>
  <si>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</si>
  <si>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</si>
  <si>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</si>
  <si>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</si>
  <si>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</si>
  <si>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</si>
  <si>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</si>
  <si>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</si>
  <si>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</si>
  <si>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</si>
  <si>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</si>
  <si>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</si>
  <si>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</si>
  <si>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</si>
  <si>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</si>
  <si>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</si>
  <si>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</si>
  <si>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</si>
  <si>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</si>
  <si>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</si>
  <si>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</si>
  <si>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</si>
  <si>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</si>
  <si>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</si>
  <si>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</si>
  <si>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</si>
  <si>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</si>
  <si>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</si>
  <si>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</si>
  <si>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</si>
  <si>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</si>
  <si>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</si>
  <si>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</si>
  <si>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</si>
  <si>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</si>
  <si>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</si>
  <si>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</si>
  <si>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</si>
  <si>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</si>
  <si>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</si>
  <si>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</si>
  <si>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</si>
  <si>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</si>
  <si>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</si>
  <si>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</si>
  <si>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</si>
  <si>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</si>
  <si>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</si>
  <si>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</si>
  <si>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</si>
  <si>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</si>
  <si>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</si>
  <si>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</si>
  <si>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</si>
  <si>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</si>
  <si>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</si>
  <si>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</si>
  <si>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</si>
  <si>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</si>
  <si>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</si>
  <si>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</si>
  <si>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</si>
  <si>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</si>
  <si>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</si>
  <si>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</si>
  <si>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</si>
  <si>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</si>
  <si>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</si>
  <si>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</si>
  <si>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</si>
  <si>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</si>
  <si>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</si>
  <si>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</si>
  <si>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</si>
  <si>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</si>
  <si>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</si>
  <si>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</si>
  <si>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</si>
  <si>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</si>
  <si>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</si>
  <si>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</si>
  <si>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</si>
  <si>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</si>
  <si>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</si>
  <si>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</si>
  <si>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</si>
  <si>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</si>
  <si>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</si>
  <si>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</si>
  <si>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</si>
  <si>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</si>
  <si>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</si>
  <si>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</si>
  <si>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</si>
  <si>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</si>
  <si>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</si>
  <si>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</si>
  <si>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</si>
  <si>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</si>
  <si>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</si>
  <si>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</si>
  <si>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</si>
  <si>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</si>
  <si>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</si>
  <si>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</si>
  <si>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</si>
  <si>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</si>
  <si>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</si>
  <si>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</si>
  <si>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</si>
  <si>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</si>
  <si>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</si>
  <si>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</si>
  <si>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</si>
  <si>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</si>
  <si>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</si>
  <si>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</si>
  <si>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</si>
  <si>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</si>
  <si>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</si>
  <si>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</si>
  <si>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</si>
  <si>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</si>
  <si>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</si>
  <si>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</si>
  <si>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</si>
  <si>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</si>
  <si>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</si>
  <si>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</si>
  <si>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</si>
  <si>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</si>
  <si>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</si>
  <si>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</si>
  <si>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</si>
  <si>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</si>
  <si>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</si>
  <si>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</si>
  <si>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</si>
  <si>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</si>
  <si>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</si>
  <si>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</si>
  <si>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</si>
  <si>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</si>
  <si>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</si>
  <si>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</si>
  <si>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</si>
  <si>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</si>
  <si>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</si>
  <si>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</si>
  <si>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</si>
  <si>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</si>
  <si>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</si>
  <si>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</si>
  <si>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</si>
  <si>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</si>
  <si>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</si>
  <si>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</si>
  <si>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</si>
  <si>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</si>
  <si>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</si>
  <si>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</si>
  <si>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</si>
  <si>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</si>
  <si>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</si>
  <si>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</si>
  <si>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</si>
  <si>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</si>
  <si>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</si>
  <si>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</si>
  <si>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</si>
  <si>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</si>
  <si>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</si>
  <si>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</si>
  <si>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</si>
  <si>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</si>
  <si>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</si>
  <si>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</si>
  <si>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</si>
  <si>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</si>
  <si>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</si>
  <si>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</si>
  <si>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</si>
  <si>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</si>
  <si>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</si>
  <si>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</si>
  <si>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</si>
  <si>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</si>
  <si>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</si>
  <si>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</si>
  <si>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</si>
  <si>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</si>
  <si>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</si>
  <si>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</si>
  <si>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</si>
  <si>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</si>
  <si>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</si>
  <si>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</si>
  <si>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</si>
  <si>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</si>
  <si>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</si>
  <si>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</si>
  <si>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</si>
  <si>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</si>
  <si>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</si>
  <si>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</si>
  <si>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</si>
  <si>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</si>
  <si>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</si>
  <si>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</si>
  <si>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</si>
  <si>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</si>
  <si>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</si>
  <si>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</si>
  <si>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</si>
  <si>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</si>
  <si>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</si>
  <si>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</si>
  <si>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</si>
  <si>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</si>
  <si>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</si>
  <si>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</si>
  <si>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</si>
  <si>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</si>
  <si>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</si>
  <si>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</si>
  <si>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</si>
  <si>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</si>
  <si>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</si>
  <si>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</si>
  <si>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</si>
  <si>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</si>
  <si>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</si>
  <si>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</si>
  <si>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</si>
  <si>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</si>
  <si>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</si>
  <si>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</si>
  <si>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</si>
  <si>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</si>
  <si>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</si>
  <si>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</si>
  <si>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</si>
  <si>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</si>
  <si>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</si>
  <si>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</si>
  <si>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</si>
  <si>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</si>
  <si>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</si>
  <si>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</si>
  <si>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</si>
  <si>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</si>
  <si>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</si>
  <si>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</si>
  <si>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</si>
  <si>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</si>
  <si>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</si>
  <si>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</si>
  <si>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</si>
  <si>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</si>
  <si>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</si>
  <si>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</si>
  <si>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</si>
  <si>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</si>
  <si>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</si>
  <si>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</si>
  <si>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</si>
  <si>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</si>
  <si>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</si>
  <si>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</si>
  <si>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</si>
  <si>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</si>
  <si>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</si>
  <si>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</si>
  <si>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</si>
  <si>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</si>
  <si>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</si>
  <si>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</si>
  <si>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</si>
  <si>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</si>
  <si>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</si>
  <si>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</si>
  <si>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</si>
  <si>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</si>
  <si>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</si>
  <si>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</si>
  <si>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</si>
  <si>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</si>
  <si>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</si>
  <si>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</si>
  <si>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</si>
  <si>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</si>
  <si>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</si>
  <si>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</si>
  <si>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</si>
  <si>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</si>
  <si>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</si>
  <si>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</si>
  <si>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</si>
  <si>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</si>
  <si>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</si>
  <si>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</si>
  <si>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</si>
  <si>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</si>
  <si>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</si>
  <si>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</si>
  <si>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</si>
  <si>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</si>
  <si>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</si>
  <si>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</si>
  <si>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</si>
  <si>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</si>
  <si>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</si>
  <si>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</si>
  <si>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</si>
  <si>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</si>
  <si>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</si>
  <si>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</si>
  <si>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</si>
  <si>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</si>
  <si>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</si>
  <si>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</si>
  <si>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</si>
  <si>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</si>
  <si>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</si>
  <si>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</si>
  <si>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</si>
  <si>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</si>
  <si>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</si>
  <si>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</si>
  <si>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</si>
  <si>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</si>
  <si>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</si>
  <si>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</si>
  <si>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</si>
  <si>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</si>
  <si>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</si>
  <si>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</si>
  <si>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</si>
  <si>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</si>
  <si>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</si>
  <si>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</si>
  <si>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</si>
  <si>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</si>
  <si>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</si>
  <si>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</si>
  <si>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</si>
  <si>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</si>
  <si>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</si>
  <si>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</si>
  <si>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</si>
  <si>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</si>
  <si>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</si>
  <si>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</si>
  <si>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</si>
  <si>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</si>
  <si>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</si>
  <si>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</si>
  <si>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</si>
  <si>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</si>
  <si>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</si>
  <si>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</si>
  <si>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</si>
  <si>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</si>
  <si>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</si>
  <si>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</si>
  <si>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</si>
  <si>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</si>
  <si>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</si>
  <si>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</si>
  <si>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</si>
  <si>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</si>
  <si>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</si>
  <si>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</si>
  <si>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</si>
  <si>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</si>
  <si>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</si>
  <si>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</si>
  <si>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</si>
  <si>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</si>
  <si>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</si>
  <si>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</si>
  <si>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</si>
  <si>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</si>
  <si>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</si>
  <si>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</si>
  <si>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</si>
  <si>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</si>
  <si>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</si>
  <si>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</si>
  <si>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</si>
  <si>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</si>
  <si>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</si>
  <si>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</si>
  <si>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</si>
  <si>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</si>
  <si>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</si>
  <si>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</si>
  <si>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</si>
  <si>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</si>
  <si>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</si>
  <si>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</si>
  <si>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</si>
  <si>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</si>
  <si>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</si>
  <si>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</si>
  <si>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</si>
  <si>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</si>
  <si>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</si>
  <si>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</si>
  <si>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</si>
  <si>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</si>
  <si>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</si>
  <si>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</si>
  <si>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</si>
  <si>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</si>
  <si>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</si>
  <si>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</si>
  <si>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</si>
  <si>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</si>
  <si>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</si>
  <si>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</si>
  <si>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</si>
  <si>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</si>
  <si>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</si>
  <si>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</si>
  <si>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</si>
  <si>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</si>
  <si>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</si>
  <si>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</si>
  <si>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</si>
  <si>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</si>
  <si>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</si>
  <si>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</si>
  <si>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</si>
  <si>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</si>
  <si>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</si>
  <si>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</si>
  <si>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</si>
  <si>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</si>
  <si>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</si>
  <si>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</si>
  <si>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</si>
  <si>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</si>
  <si>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</si>
  <si>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</si>
  <si>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</si>
  <si>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</si>
  <si>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</si>
  <si>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</si>
  <si>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</si>
  <si>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</si>
  <si>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</si>
  <si>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</si>
  <si>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</si>
  <si>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</si>
  <si>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</si>
  <si>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</si>
  <si>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</si>
  <si>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</si>
  <si>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</si>
  <si>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</si>
  <si>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</si>
  <si>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</si>
  <si>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</si>
  <si>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</si>
  <si>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</si>
  <si>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</si>
  <si>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</si>
  <si>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</si>
  <si>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</si>
  <si>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</si>
  <si>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</si>
  <si>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</si>
  <si>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</si>
  <si>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</si>
  <si>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</si>
  <si>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</si>
  <si>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</si>
  <si>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</si>
  <si>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</si>
  <si>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</si>
  <si>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</si>
  <si>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</si>
  <si>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</si>
  <si>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</si>
  <si>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</si>
  <si>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</si>
  <si>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</si>
  <si>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</si>
  <si>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</si>
  <si>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</si>
  <si>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</si>
  <si>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</si>
  <si>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</si>
  <si>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</si>
  <si>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</si>
  <si>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</si>
  <si>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</si>
  <si>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</si>
  <si>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</si>
  <si>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</si>
  <si>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</si>
  <si>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</si>
  <si>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</si>
  <si>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</si>
  <si>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</si>
  <si>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</si>
  <si>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</si>
  <si>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</si>
  <si>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</si>
  <si>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</si>
  <si>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</si>
  <si>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</si>
  <si>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</si>
  <si>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</si>
  <si>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</si>
  <si>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</si>
  <si>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</si>
  <si>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</si>
  <si>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</si>
  <si>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</si>
  <si>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</si>
  <si>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</si>
  <si>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</si>
  <si>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</si>
  <si>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</si>
  <si>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</si>
  <si>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</si>
  <si>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</si>
  <si>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</si>
  <si>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</si>
  <si>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</si>
  <si>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</si>
  <si>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</si>
  <si>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</si>
  <si>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</si>
  <si>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</si>
  <si>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</si>
  <si>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</si>
  <si>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</si>
  <si>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</si>
  <si>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</si>
  <si>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</si>
  <si>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</si>
  <si>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</si>
  <si>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</si>
  <si>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</si>
  <si>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</si>
  <si>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</si>
  <si>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</si>
  <si>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</si>
  <si>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</si>
  <si>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</si>
  <si>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</si>
  <si>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</si>
  <si>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</si>
  <si>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</si>
  <si>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</si>
  <si>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</si>
  <si>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</si>
  <si>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</si>
  <si>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</si>
  <si>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</si>
  <si>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</si>
  <si>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</si>
  <si>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</si>
  <si>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</si>
  <si>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</si>
  <si>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</si>
  <si>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</si>
  <si>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</si>
  <si>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</si>
  <si>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</si>
  <si>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</si>
  <si>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</si>
  <si>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</si>
  <si>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</si>
  <si>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</si>
  <si>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</si>
  <si>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</si>
  <si>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</si>
  <si>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</si>
  <si>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</si>
  <si>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</si>
  <si>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</si>
  <si>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</si>
  <si>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</si>
  <si>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</si>
  <si>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</si>
  <si>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</si>
  <si>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</si>
  <si>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</si>
  <si>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</si>
  <si>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</si>
  <si>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</si>
  <si>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</si>
  <si>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</si>
  <si>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</si>
  <si>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</si>
  <si>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</si>
  <si>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</si>
  <si>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</si>
  <si>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</si>
  <si>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</si>
  <si>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</si>
  <si>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</si>
  <si>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</si>
  <si>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</si>
  <si>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</si>
  <si>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</si>
  <si>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</si>
  <si>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</si>
  <si>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</si>
  <si>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</si>
  <si>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</si>
  <si>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</si>
  <si>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</si>
  <si>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</si>
  <si>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</si>
  <si>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</si>
  <si>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</si>
  <si>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</si>
  <si>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</si>
  <si>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</si>
  <si>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</si>
  <si>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</si>
  <si>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</si>
  <si>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</si>
  <si>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</si>
  <si>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</si>
  <si>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</si>
  <si>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</si>
  <si>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</si>
  <si>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</si>
  <si>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</si>
  <si>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</si>
  <si>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</si>
  <si>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</si>
  <si>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</si>
  <si>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</si>
  <si>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</si>
  <si>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</si>
  <si>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</si>
  <si>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</si>
  <si>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</si>
  <si>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</si>
  <si>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</si>
  <si>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</si>
  <si>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</si>
  <si>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</si>
  <si>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</si>
  <si>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</si>
  <si>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</si>
  <si>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</si>
  <si>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</si>
  <si>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</si>
  <si>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</si>
  <si>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</si>
  <si>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</si>
  <si>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</si>
  <si>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</si>
  <si>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</si>
  <si>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</si>
  <si>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</si>
  <si>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</si>
  <si>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</si>
  <si>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</si>
  <si>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</si>
  <si>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</si>
  <si>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</si>
  <si>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</si>
  <si>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</si>
  <si>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</si>
  <si>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</si>
  <si>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</si>
  <si>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</si>
  <si>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</si>
  <si>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</si>
  <si>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</si>
  <si>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</si>
  <si>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</si>
  <si>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</si>
  <si>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</si>
  <si>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</si>
  <si>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</si>
  <si>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</si>
  <si>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</si>
  <si>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</si>
  <si>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</si>
  <si>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</si>
  <si>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</si>
  <si>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</si>
  <si>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</si>
  <si>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</si>
  <si>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</si>
  <si>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</si>
  <si>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</si>
  <si>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</si>
  <si>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</si>
  <si>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</si>
  <si>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</si>
  <si>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</si>
  <si>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</si>
  <si>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</si>
  <si>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</si>
  <si>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</si>
  <si>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</si>
  <si>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</si>
  <si>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</si>
  <si>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</si>
  <si>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</si>
  <si>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</si>
  <si>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</si>
  <si>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</si>
  <si>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</si>
  <si>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</si>
  <si>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</si>
  <si>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</si>
  <si>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</si>
  <si>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</si>
  <si>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</si>
  <si>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</si>
  <si>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</si>
  <si>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</si>
  <si>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</si>
  <si>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</si>
  <si>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</si>
  <si>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</si>
  <si>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</si>
  <si>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</si>
  <si>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</si>
  <si>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</si>
  <si>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</si>
  <si>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</si>
  <si>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</si>
  <si>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</si>
  <si>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</si>
  <si>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</si>
  <si>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</si>
  <si>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</si>
  <si>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</si>
  <si>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</si>
  <si>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</si>
  <si>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</si>
  <si>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</si>
  <si>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</si>
  <si>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</si>
  <si>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</si>
  <si>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</si>
  <si>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</si>
  <si>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</si>
  <si>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</si>
  <si>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</si>
  <si>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</si>
  <si>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</si>
  <si>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</si>
  <si>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</si>
  <si>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</si>
  <si>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</si>
  <si>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</si>
  <si>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</si>
  <si>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</si>
  <si>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</si>
  <si>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</si>
  <si>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</si>
  <si>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</si>
  <si>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</si>
  <si>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</si>
  <si>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</si>
  <si>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</si>
  <si>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</si>
  <si>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</si>
  <si>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</si>
  <si>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</si>
  <si>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</si>
  <si>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</si>
  <si>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</si>
  <si>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</si>
  <si>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</si>
  <si>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</si>
  <si>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</si>
  <si>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</si>
  <si>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</si>
  <si>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</si>
  <si>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</si>
  <si>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</si>
  <si>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</si>
  <si>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</si>
  <si>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</si>
  <si>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</si>
  <si>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</si>
  <si>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</si>
  <si>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</si>
  <si>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</si>
  <si>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</si>
  <si>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</si>
  <si>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</si>
  <si>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</si>
  <si>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</si>
  <si>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</si>
  <si>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</si>
  <si>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</si>
  <si>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</si>
  <si>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</si>
  <si>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</si>
  <si>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</si>
  <si>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</si>
  <si>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</si>
  <si>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</si>
  <si>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</si>
  <si>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</si>
  <si>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</si>
  <si>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</si>
  <si>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</si>
  <si>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</si>
  <si>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</si>
  <si>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</si>
  <si>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</si>
  <si>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</si>
  <si>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</si>
  <si>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</si>
  <si>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</si>
  <si>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</si>
  <si>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</si>
  <si>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</si>
  <si>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</si>
  <si>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</si>
  <si>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</si>
  <si>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</si>
  <si>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</si>
  <si>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</si>
  <si>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</si>
  <si>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</si>
  <si>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</si>
  <si>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</si>
  <si>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</si>
  <si>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</si>
  <si>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</si>
  <si>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</si>
  <si>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</si>
  <si>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</si>
  <si>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</si>
  <si>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</si>
  <si>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</si>
  <si>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</si>
  <si>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</si>
  <si>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</si>
  <si>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</si>
  <si>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</si>
  <si>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</si>
  <si>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</si>
  <si>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</si>
  <si>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</si>
  <si>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</si>
  <si>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</si>
  <si>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</si>
  <si>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</si>
  <si>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</si>
  <si>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</si>
  <si>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</si>
  <si>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</si>
  <si>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</si>
  <si>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</si>
  <si>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</si>
  <si>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</si>
  <si>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</si>
  <si>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</si>
  <si>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</si>
  <si>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</si>
  <si>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</si>
  <si>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</si>
  <si>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</si>
  <si>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</si>
  <si>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</si>
  <si>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</si>
  <si>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</si>
  <si>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</si>
  <si>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</si>
  <si>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</si>
  <si>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</si>
  <si>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</si>
  <si>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</si>
  <si>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</si>
  <si>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</si>
  <si>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</si>
  <si>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</si>
  <si>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</si>
  <si>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</si>
  <si>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</si>
  <si>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</si>
  <si>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</si>
  <si>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</si>
  <si>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</si>
  <si>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</si>
  <si>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</si>
  <si>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</si>
  <si>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</si>
  <si>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</si>
  <si>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</si>
  <si>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</si>
  <si>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</si>
  <si>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</si>
  <si>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</si>
  <si>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</si>
  <si>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</si>
  <si>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</si>
  <si>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</si>
  <si>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</si>
  <si>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</si>
  <si>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</si>
  <si>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</si>
  <si>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</si>
  <si>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</si>
  <si>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</si>
  <si>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</si>
  <si>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</si>
  <si>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</si>
  <si>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</si>
  <si>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</si>
  <si>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</si>
  <si>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</si>
  <si>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</si>
  <si>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</si>
  <si>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</si>
  <si>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</si>
  <si>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</si>
  <si>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</si>
  <si>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</si>
  <si>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</si>
  <si>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</si>
  <si>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</si>
  <si>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</si>
  <si>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</si>
  <si>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</si>
  <si>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</si>
  <si>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</si>
  <si>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</si>
  <si>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</si>
  <si>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</si>
  <si>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</si>
  <si>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</si>
  <si>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</si>
  <si>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</si>
  <si>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</si>
  <si>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</si>
  <si>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</si>
  <si>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</si>
  <si>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</si>
  <si>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</si>
  <si>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</si>
  <si>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</si>
  <si>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</si>
  <si>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</si>
  <si>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</si>
  <si>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</si>
  <si>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</si>
  <si>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</si>
  <si>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</si>
  <si>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</si>
  <si>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</si>
  <si>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</si>
  <si>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</si>
  <si>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</si>
  <si>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</si>
  <si>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</si>
  <si>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</si>
  <si>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</si>
  <si>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</si>
  <si>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</si>
  <si>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</si>
  <si>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</si>
  <si>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</si>
  <si>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</si>
  <si>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</si>
  <si>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</si>
  <si>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</si>
  <si>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</si>
  <si>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</si>
  <si>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</si>
  <si>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</si>
  <si>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</si>
  <si>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</si>
  <si>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</si>
  <si>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</si>
  <si>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</si>
  <si>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</si>
  <si>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</si>
  <si>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</si>
  <si>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</si>
  <si>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</si>
  <si>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</si>
  <si>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</si>
  <si>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</si>
  <si>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</si>
  <si>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</si>
  <si>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</si>
  <si>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</si>
  <si>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</si>
  <si>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</si>
  <si>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</si>
  <si>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</si>
  <si>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</si>
  <si>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</si>
  <si>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</si>
  <si>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</si>
  <si>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</si>
  <si>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</si>
  <si>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</si>
  <si>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</si>
  <si>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</si>
  <si>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</si>
  <si>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</si>
  <si>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</si>
  <si>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</si>
  <si>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</si>
  <si>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</si>
  <si>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</si>
  <si>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</si>
  <si>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</si>
  <si>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</si>
  <si>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</si>
  <si>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</si>
  <si>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</si>
  <si>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</si>
  <si>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</si>
  <si>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</si>
  <si>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</si>
  <si>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</si>
  <si>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</si>
  <si>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</si>
  <si>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</si>
  <si>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</si>
  <si>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</si>
  <si>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</si>
  <si>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</si>
  <si>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</si>
  <si>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</si>
  <si>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</si>
  <si>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</si>
  <si>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</si>
  <si>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</si>
  <si>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</si>
  <si>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</si>
  <si>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</si>
  <si>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</si>
  <si>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</si>
  <si>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</si>
  <si>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</si>
  <si>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</si>
  <si>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</si>
  <si>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</si>
  <si>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</si>
  <si>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</si>
  <si>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</si>
  <si>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</si>
  <si>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</si>
  <si>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</si>
  <si>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</si>
  <si>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</si>
  <si>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</si>
  <si>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</si>
  <si>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</si>
  <si>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</si>
  <si>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</si>
  <si>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</si>
  <si>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</si>
  <si>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</si>
  <si>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</si>
  <si>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</si>
  <si>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</si>
  <si>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</si>
  <si>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</si>
  <si>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</si>
  <si>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</si>
  <si>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</si>
  <si>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</si>
  <si>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</si>
  <si>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</si>
  <si>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</si>
  <si>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</si>
  <si>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</si>
  <si>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</si>
  <si>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</si>
  <si>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</si>
  <si>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</si>
  <si>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</si>
  <si>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</si>
  <si>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</si>
  <si>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</si>
  <si>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</si>
  <si>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</si>
  <si>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</si>
  <si>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</si>
  <si>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</si>
  <si>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</si>
  <si>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</si>
  <si>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</si>
  <si>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</si>
  <si>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</si>
  <si>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</si>
  <si>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</si>
  <si>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</si>
  <si>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</si>
  <si>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</si>
  <si>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</si>
  <si>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</si>
  <si>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</si>
  <si>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</si>
  <si>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</si>
  <si>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</si>
  <si>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</si>
  <si>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</si>
  <si>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</si>
  <si>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</si>
  <si>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</si>
  <si>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</si>
  <si>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</si>
  <si>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</si>
  <si>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</si>
  <si>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</si>
  <si>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</si>
  <si>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</si>
  <si>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</si>
  <si>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</si>
  <si>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</si>
  <si>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</si>
  <si>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</si>
  <si>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</si>
  <si>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</si>
  <si>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</si>
  <si>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</si>
  <si>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</si>
  <si>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</si>
  <si>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</si>
  <si>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</si>
  <si>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</si>
  <si>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</si>
  <si>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</si>
  <si>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</si>
  <si>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</si>
  <si>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</si>
  <si>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</si>
  <si>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</si>
  <si>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</si>
  <si>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</si>
  <si>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</si>
  <si>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</si>
  <si>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</si>
  <si>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</si>
  <si>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</si>
  <si>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</si>
  <si>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</si>
  <si>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</si>
  <si>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</si>
  <si>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</si>
  <si>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</si>
  <si>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</si>
  <si>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</si>
  <si>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</si>
  <si>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</si>
  <si>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</si>
  <si>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</si>
  <si>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</si>
  <si>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</si>
  <si>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</si>
  <si>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</si>
  <si>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</si>
  <si>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</si>
  <si>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</si>
  <si>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</si>
  <si>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</si>
  <si>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</si>
  <si>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</si>
  <si>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</si>
  <si>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</si>
  <si>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</si>
  <si>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</si>
  <si>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</si>
  <si>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</si>
  <si>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</si>
  <si>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</si>
  <si>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</si>
  <si>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</si>
  <si>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</si>
  <si>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</si>
  <si>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</si>
  <si>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</si>
  <si>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</si>
  <si>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</si>
  <si>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</si>
  <si>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</si>
  <si>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</si>
  <si>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</si>
  <si>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</si>
  <si>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</si>
  <si>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</si>
  <si>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</si>
  <si>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</si>
  <si>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</si>
  <si>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</si>
  <si>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</si>
  <si>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</si>
  <si>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</si>
  <si>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</si>
  <si>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</si>
  <si>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</si>
  <si>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</si>
  <si>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</si>
  <si>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</si>
  <si>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</si>
  <si>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</si>
  <si>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</si>
  <si>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</si>
  <si>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</si>
  <si>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</si>
  <si>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</si>
  <si>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</si>
  <si>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</si>
  <si>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</si>
  <si>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</si>
  <si>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</si>
  <si>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</si>
  <si>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</si>
  <si>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</si>
  <si>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</si>
  <si>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</si>
  <si>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</si>
  <si>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</si>
  <si>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</si>
  <si>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</si>
  <si>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</si>
  <si>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</si>
  <si>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</si>
  <si>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</si>
  <si>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</si>
  <si>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</si>
  <si>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</si>
  <si>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</si>
  <si>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</si>
  <si>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</si>
  <si>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</si>
  <si>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</si>
  <si>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</si>
  <si>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</si>
  <si>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</si>
  <si>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</si>
  <si>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</si>
  <si>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</si>
  <si>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</si>
  <si>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</si>
  <si>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</si>
  <si>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</si>
  <si>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</si>
  <si>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</si>
  <si>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</si>
  <si>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</si>
  <si>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</si>
  <si>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</si>
  <si>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</si>
  <si>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</si>
  <si>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</si>
  <si>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</si>
  <si>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</si>
  <si>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</si>
  <si>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</si>
  <si>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</si>
  <si>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</si>
  <si>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</si>
  <si>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</si>
  <si>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</si>
  <si>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</si>
  <si>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</si>
  <si>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</si>
  <si>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</si>
  <si>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</si>
  <si>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</si>
  <si>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</si>
  <si>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</si>
  <si>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</si>
  <si>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</si>
  <si>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</si>
  <si>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</si>
  <si>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</si>
  <si>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</si>
  <si>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</si>
  <si>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</si>
  <si>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</si>
  <si>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</si>
  <si>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</si>
  <si>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</si>
  <si>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</si>
  <si>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</si>
  <si>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</si>
  <si>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</si>
  <si>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</si>
  <si>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</si>
  <si>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</si>
  <si>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</si>
  <si>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</si>
  <si>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</si>
  <si>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</si>
  <si>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</si>
  <si>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</si>
  <si>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</si>
  <si>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</si>
  <si>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</si>
  <si>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</si>
  <si>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</si>
  <si>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</si>
  <si>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</si>
  <si>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</si>
  <si>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</si>
  <si>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</si>
  <si>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</si>
  <si>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</si>
  <si>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</si>
  <si>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</si>
  <si>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</si>
  <si>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</si>
  <si>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</si>
  <si>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</si>
  <si>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</si>
  <si>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</si>
  <si>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</si>
  <si>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</si>
  <si>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</si>
  <si>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</si>
  <si>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</si>
  <si>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</si>
  <si>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</si>
  <si>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</si>
  <si>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</si>
  <si>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</si>
  <si>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</si>
  <si>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</si>
  <si>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</si>
  <si>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</si>
  <si>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</si>
  <si>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</si>
  <si>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</si>
  <si>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</si>
  <si>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</si>
  <si>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</si>
  <si>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</si>
  <si>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</si>
  <si>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</si>
  <si>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</si>
  <si>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</si>
  <si>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</si>
  <si>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</si>
  <si>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</si>
  <si>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</si>
  <si>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</si>
  <si>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</si>
  <si>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</si>
  <si>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</si>
  <si>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</si>
  <si>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</si>
  <si>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</si>
  <si>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</si>
  <si>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</si>
  <si>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</si>
  <si>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</si>
  <si>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</si>
  <si>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</si>
  <si>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</si>
  <si>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</si>
  <si>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</si>
  <si>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</si>
  <si>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</si>
  <si>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</si>
  <si>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</si>
  <si>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</si>
  <si>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</si>
  <si>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</si>
  <si>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</si>
  <si>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</si>
  <si>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</si>
  <si>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</si>
  <si>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</si>
  <si>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</si>
  <si>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</si>
  <si>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</si>
  <si>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</si>
  <si>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</si>
  <si>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</si>
  <si>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</si>
  <si>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</si>
  <si>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</si>
  <si>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</si>
  <si>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</si>
  <si>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</si>
  <si>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</si>
  <si>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</si>
  <si>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</si>
  <si>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</si>
  <si>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</si>
  <si>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</si>
  <si>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</si>
  <si>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</si>
  <si>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</si>
  <si>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</si>
  <si>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</si>
  <si>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</si>
  <si>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</si>
  <si>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</si>
  <si>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</si>
  <si>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</si>
  <si>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</si>
  <si>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</si>
  <si>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</si>
  <si>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</si>
  <si>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</si>
  <si>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</si>
  <si>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</si>
  <si>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</si>
  <si>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</si>
  <si>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</si>
  <si>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</si>
  <si>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</si>
  <si>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</si>
  <si>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</si>
  <si>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</si>
  <si>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</si>
  <si>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</si>
  <si>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</si>
  <si>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</si>
  <si>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</si>
  <si>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</si>
  <si>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</si>
  <si>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</si>
  <si>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</si>
  <si>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</si>
  <si>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</si>
  <si>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</si>
  <si>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</si>
  <si>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</si>
  <si>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</si>
  <si>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</si>
  <si>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</si>
  <si>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</si>
  <si>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</si>
  <si>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</si>
  <si>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</si>
  <si>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</si>
  <si>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</si>
  <si>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</si>
  <si>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</si>
  <si>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</si>
  <si>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</si>
  <si>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</si>
  <si>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</si>
  <si>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</si>
  <si>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</si>
  <si>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</si>
  <si>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</si>
  <si>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</si>
  <si>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</si>
  <si>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</si>
  <si>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</si>
  <si>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</si>
  <si>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</si>
  <si>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</si>
  <si>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</si>
  <si>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</si>
  <si>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</si>
  <si>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</si>
  <si>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</si>
  <si>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</si>
  <si>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</si>
  <si>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</si>
  <si>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</si>
  <si>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</si>
  <si>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</si>
  <si>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</si>
  <si>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</si>
  <si>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</si>
  <si>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</si>
  <si>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</si>
  <si>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</si>
  <si>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</si>
  <si>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</si>
  <si>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</si>
  <si>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</si>
  <si>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</si>
  <si>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</si>
  <si>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</si>
  <si>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</si>
  <si>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</si>
  <si>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</si>
  <si>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</si>
  <si>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</si>
  <si>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</si>
  <si>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</si>
  <si>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</si>
  <si>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</si>
  <si>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</si>
  <si>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</si>
  <si>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</si>
  <si>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</si>
  <si>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</si>
  <si>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</si>
  <si>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</si>
  <si>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</si>
  <si>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</si>
  <si>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</si>
  <si>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</si>
  <si>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</si>
  <si>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</si>
  <si>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</si>
  <si>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</si>
  <si>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</si>
  <si>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</si>
  <si>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</si>
  <si>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</si>
  <si>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</si>
  <si>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</si>
  <si>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</si>
  <si>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</si>
  <si>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</si>
  <si>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</si>
  <si>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</si>
  <si>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</si>
  <si>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</si>
  <si>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</si>
  <si>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</si>
  <si>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</si>
  <si>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</si>
  <si>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</si>
  <si>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</si>
  <si>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</si>
  <si>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</si>
  <si>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</si>
  <si>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</si>
  <si>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</si>
  <si>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</si>
  <si>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</si>
  <si>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</si>
  <si>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</si>
  <si>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</si>
  <si>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</si>
  <si>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</si>
  <si>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</si>
  <si>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</si>
  <si>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</si>
  <si>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</si>
  <si>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</si>
  <si>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</si>
  <si>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</si>
  <si>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</si>
  <si>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</si>
  <si>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</si>
  <si>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</si>
  <si>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</si>
  <si>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</si>
  <si>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</si>
  <si>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</si>
  <si>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</si>
  <si>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</si>
  <si>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</si>
  <si>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</si>
  <si>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</si>
  <si>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</si>
  <si>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</si>
  <si>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</si>
  <si>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</si>
  <si>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</si>
  <si>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</si>
  <si>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</si>
  <si>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</si>
  <si>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</si>
  <si>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</si>
  <si>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</si>
  <si>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</si>
  <si>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</si>
  <si>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</si>
  <si>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</si>
  <si>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</si>
  <si>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</si>
  <si>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</si>
  <si>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</si>
  <si>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</si>
  <si>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</si>
  <si>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</si>
  <si>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</si>
  <si>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</si>
  <si>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</si>
  <si>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</si>
  <si>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</si>
  <si>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</si>
  <si>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</si>
  <si>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</si>
  <si>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</si>
  <si>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</si>
  <si>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</si>
  <si>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</si>
  <si>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</si>
  <si>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</si>
  <si>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</si>
  <si>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</si>
  <si>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</si>
  <si>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</si>
  <si>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</si>
  <si>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</si>
  <si>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</si>
  <si>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</si>
  <si>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</si>
  <si>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</si>
  <si>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</si>
  <si>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</si>
  <si>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</si>
  <si>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</si>
  <si>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</si>
  <si>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</si>
  <si>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</si>
  <si>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</si>
  <si>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</si>
  <si>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</si>
  <si>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</si>
  <si>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</si>
  <si>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</si>
  <si>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</si>
  <si>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</si>
  <si>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</si>
  <si>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</si>
  <si>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</si>
  <si>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</si>
  <si>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</si>
  <si>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</si>
  <si>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</si>
  <si>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</si>
  <si>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</si>
  <si>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</si>
  <si>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</si>
  <si>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</si>
  <si>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</si>
  <si>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</si>
  <si>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</si>
  <si>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</si>
  <si>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</si>
  <si>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</si>
  <si>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</si>
  <si>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</si>
  <si>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</si>
  <si>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</si>
  <si>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</si>
  <si>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</si>
  <si>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</si>
  <si>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</si>
  <si>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</si>
  <si>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</si>
  <si>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</si>
  <si>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</si>
  <si>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</si>
  <si>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</si>
  <si>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</si>
  <si>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</si>
  <si>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</si>
  <si>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</si>
  <si>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</si>
  <si>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</si>
  <si>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</si>
  <si>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</si>
  <si>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</si>
  <si>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</si>
  <si>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</si>
  <si>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</si>
  <si>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</si>
  <si>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</si>
  <si>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</si>
  <si>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</si>
  <si>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</si>
  <si>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</si>
  <si>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</si>
  <si>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</si>
  <si>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</si>
  <si>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</si>
  <si>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</si>
  <si>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</si>
  <si>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</si>
  <si>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</si>
  <si>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</si>
  <si>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</si>
  <si>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</si>
  <si>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</si>
  <si>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</si>
  <si>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</si>
  <si>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</si>
  <si>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</si>
  <si>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</si>
  <si>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</si>
  <si>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</si>
  <si>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</si>
  <si>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</si>
  <si>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</si>
  <si>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</si>
  <si>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</si>
  <si>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</si>
  <si>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</si>
  <si>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</si>
  <si>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</si>
  <si>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</si>
  <si>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</si>
  <si>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</si>
  <si>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</si>
  <si>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</si>
  <si>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</si>
  <si>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</si>
  <si>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</si>
  <si>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</si>
  <si>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</si>
  <si>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</si>
  <si>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</si>
  <si>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</si>
  <si>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</si>
  <si>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</si>
  <si>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</si>
  <si>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</si>
  <si>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</si>
  <si>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</si>
  <si>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</si>
  <si>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</si>
  <si>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</si>
  <si>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</si>
  <si>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</si>
  <si>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</si>
  <si>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</si>
  <si>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</si>
  <si>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</si>
  <si>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</si>
  <si>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</si>
  <si>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</si>
  <si>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</si>
  <si>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</si>
  <si>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</si>
  <si>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</si>
  <si>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</si>
  <si>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</si>
  <si>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</si>
  <si>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</si>
  <si>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</si>
  <si>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</si>
  <si>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</si>
  <si>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</si>
  <si>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</si>
  <si>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</si>
  <si>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</si>
  <si>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</si>
  <si>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</si>
  <si>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</si>
  <si>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</si>
  <si>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</si>
  <si>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</si>
  <si>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</si>
  <si>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</si>
  <si>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</si>
  <si>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</si>
  <si>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</si>
  <si>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</si>
  <si>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</si>
  <si>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</si>
  <si>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</si>
  <si>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</si>
  <si>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</si>
  <si>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</si>
  <si>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</si>
  <si>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</si>
  <si>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</si>
  <si>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</si>
  <si>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</si>
  <si>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</si>
  <si>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</si>
  <si>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</si>
  <si>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</si>
  <si>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</si>
  <si>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</si>
  <si>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</si>
  <si>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</si>
  <si>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</si>
  <si>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</si>
  <si>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</si>
  <si>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</si>
  <si>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</si>
  <si>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</si>
  <si>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</si>
  <si>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</si>
  <si>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</si>
  <si>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</si>
  <si>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</si>
  <si>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</si>
  <si>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</si>
  <si>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</si>
  <si>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</si>
  <si>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</si>
  <si>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</si>
  <si>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</si>
  <si>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</si>
  <si>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</si>
  <si>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</si>
  <si>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</si>
  <si>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</si>
  <si>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</si>
  <si>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</si>
  <si>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</si>
  <si>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</si>
  <si>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</si>
  <si>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</si>
  <si>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</si>
  <si>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</si>
  <si>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</si>
  <si>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</si>
  <si>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</si>
  <si>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</si>
  <si>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</si>
  <si>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</si>
  <si>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</si>
  <si>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</si>
  <si>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</si>
  <si>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</si>
  <si>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</si>
  <si>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</si>
  <si>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</si>
  <si>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</si>
  <si>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</si>
  <si>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</si>
  <si>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</si>
  <si>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</si>
  <si>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</si>
  <si>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</si>
  <si>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</si>
  <si>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</si>
  <si>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</si>
  <si>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</si>
  <si>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</si>
  <si>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</si>
  <si>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</si>
  <si>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</si>
  <si>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</si>
  <si>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</si>
  <si>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</si>
  <si>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</si>
  <si>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</si>
  <si>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</si>
  <si>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</si>
  <si>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</si>
  <si>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</si>
  <si>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</si>
  <si>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</si>
  <si>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</si>
  <si>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</si>
  <si>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</si>
  <si>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</si>
  <si>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</si>
  <si>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</si>
  <si>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</si>
  <si>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</si>
  <si>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</si>
  <si>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</si>
  <si>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</si>
  <si>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</si>
  <si>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</si>
  <si>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</si>
  <si>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</si>
  <si>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</si>
  <si>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</si>
  <si>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</si>
  <si>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</si>
  <si>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</si>
  <si>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</si>
  <si>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</si>
  <si>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</si>
  <si>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</si>
  <si>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</si>
  <si>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</si>
  <si>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</si>
  <si>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</si>
  <si>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</si>
  <si>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</si>
  <si>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</si>
  <si>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</si>
  <si>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</si>
  <si>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</si>
  <si>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</si>
  <si>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</si>
  <si>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</si>
  <si>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</si>
  <si>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</si>
  <si>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</si>
  <si>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</si>
  <si>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</si>
  <si>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</si>
  <si>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</si>
  <si>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</si>
  <si>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</si>
  <si>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</si>
  <si>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</si>
  <si>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</si>
  <si>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</si>
  <si>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</si>
  <si>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</si>
  <si>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</si>
  <si>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</si>
  <si>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</si>
  <si>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</si>
  <si>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</si>
  <si>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</si>
  <si>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</si>
  <si>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</si>
  <si>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</si>
  <si>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</si>
  <si>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</si>
  <si>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</si>
  <si>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</si>
  <si>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</si>
  <si>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</si>
  <si>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</si>
  <si>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</si>
  <si>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</si>
  <si>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</si>
  <si>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</si>
  <si>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</si>
  <si>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</si>
  <si>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</si>
  <si>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</si>
  <si>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</si>
  <si>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</si>
  <si>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</si>
  <si>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</si>
  <si>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</si>
  <si>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</si>
  <si>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</si>
  <si>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</si>
  <si>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</si>
  <si>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</si>
  <si>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</si>
  <si>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</si>
  <si>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</si>
  <si>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</si>
  <si>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</si>
  <si>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</si>
  <si>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</si>
  <si>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</si>
  <si>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</si>
  <si>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</si>
  <si>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</si>
  <si>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</si>
  <si>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</si>
  <si>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</si>
  <si>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</si>
  <si>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</si>
  <si>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</si>
  <si>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</si>
  <si>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</si>
  <si>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</si>
  <si>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</si>
  <si>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</si>
  <si>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</si>
  <si>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</si>
  <si>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</si>
  <si>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</si>
  <si>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</si>
  <si>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</si>
  <si>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</si>
  <si>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</si>
  <si>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</si>
  <si>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</si>
  <si>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</si>
  <si>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</si>
  <si>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</si>
  <si>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</si>
  <si>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</si>
  <si>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</si>
  <si>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</si>
  <si>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</si>
  <si>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</si>
  <si>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</si>
  <si>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</si>
  <si>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</si>
  <si>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</si>
  <si>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</si>
  <si>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</si>
  <si>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</si>
  <si>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</si>
  <si>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</si>
  <si>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</si>
  <si>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</si>
  <si>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</si>
  <si>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</si>
  <si>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</si>
  <si>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</si>
  <si>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</si>
  <si>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</si>
  <si>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</si>
  <si>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</si>
  <si>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</si>
  <si>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</si>
  <si>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</si>
  <si>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</si>
  <si>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</si>
  <si>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</si>
  <si>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</si>
  <si>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</si>
  <si>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</si>
  <si>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</si>
  <si>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</si>
  <si>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</si>
  <si>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</si>
  <si>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</si>
  <si>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</si>
  <si>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</si>
  <si>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</si>
  <si>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</si>
  <si>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</si>
  <si>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</si>
  <si>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</si>
  <si>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</si>
  <si>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</si>
  <si>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</si>
  <si>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</si>
  <si>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</si>
  <si>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</si>
  <si>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</si>
  <si>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</si>
  <si>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</si>
  <si>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</si>
  <si>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</si>
  <si>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</si>
  <si>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</si>
  <si>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</si>
  <si>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</si>
  <si>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</si>
  <si>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</si>
  <si>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</si>
  <si>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</si>
  <si>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</si>
  <si>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</si>
  <si>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</si>
  <si>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</si>
  <si>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</si>
  <si>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</si>
  <si>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</si>
  <si>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</si>
  <si>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</si>
  <si>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</si>
  <si>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</si>
  <si>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</si>
  <si>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</si>
  <si>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</si>
  <si>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</si>
  <si>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</si>
  <si>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</si>
  <si>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</si>
  <si>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</si>
  <si>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</si>
  <si>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</si>
  <si>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</si>
  <si>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</si>
  <si>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</si>
  <si>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</si>
  <si>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</si>
  <si>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</si>
  <si>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</si>
  <si>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</si>
  <si>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</si>
  <si>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</si>
  <si>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</si>
  <si>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</si>
  <si>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</si>
  <si>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</si>
  <si>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</si>
  <si>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</si>
  <si>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</si>
  <si>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</si>
  <si>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</si>
  <si>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</si>
  <si>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</si>
  <si>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</si>
  <si>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</si>
  <si>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</si>
  <si>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</si>
  <si>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</si>
  <si>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</si>
  <si>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</si>
  <si>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</si>
  <si>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</si>
  <si>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</si>
  <si>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</si>
  <si>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</si>
  <si>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</si>
  <si>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</si>
  <si>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</si>
  <si>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</si>
  <si>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</si>
  <si>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</si>
  <si>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</si>
  <si>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</si>
  <si>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</si>
  <si>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</si>
  <si>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</si>
  <si>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</si>
  <si>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</si>
  <si>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</si>
  <si>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</si>
  <si>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</si>
  <si>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</si>
  <si>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</si>
  <si>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</si>
  <si>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</si>
  <si>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</si>
  <si>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</si>
  <si>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</si>
  <si>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</si>
  <si>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</si>
  <si>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</si>
  <si>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</si>
  <si>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</si>
  <si>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</si>
  <si>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</si>
  <si>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</si>
  <si>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</si>
  <si>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</si>
  <si>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</si>
  <si>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</si>
  <si>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</si>
  <si>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</si>
  <si>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</si>
  <si>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</si>
  <si>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</si>
  <si>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</si>
  <si>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</si>
  <si>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</si>
  <si>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</si>
  <si>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</si>
  <si>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</si>
  <si>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</si>
  <si>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</si>
  <si>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</si>
  <si>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</si>
  <si>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</si>
  <si>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</si>
  <si>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</si>
  <si>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</si>
  <si>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</si>
  <si>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</si>
  <si>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</si>
  <si>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</si>
  <si>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</si>
  <si>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</si>
  <si>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</si>
  <si>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</si>
  <si>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</si>
  <si>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</si>
  <si>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</si>
  <si>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</si>
  <si>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</si>
  <si>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</si>
  <si>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</si>
  <si>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</si>
  <si>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</si>
  <si>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</si>
  <si>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</si>
  <si>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</si>
  <si>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</si>
  <si>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</si>
  <si>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</si>
  <si>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</si>
  <si>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</si>
  <si>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</si>
  <si>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</si>
  <si>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</si>
  <si>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</si>
  <si>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</si>
  <si>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</si>
  <si>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</si>
  <si>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</si>
  <si>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</si>
  <si>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</si>
  <si>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</si>
  <si>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</si>
  <si>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</si>
  <si>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</si>
  <si>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</si>
  <si>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</si>
  <si>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</si>
  <si>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</si>
  <si>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</si>
  <si>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</si>
  <si>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</si>
  <si>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</si>
  <si>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</si>
  <si>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</si>
  <si>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</si>
  <si>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</si>
  <si>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</si>
  <si>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</si>
  <si>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</si>
  <si>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</si>
  <si>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</si>
  <si>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</si>
  <si>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</si>
  <si>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</si>
  <si>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</si>
  <si>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</si>
  <si>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</si>
  <si>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</si>
  <si>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</si>
  <si>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</si>
  <si>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</si>
  <si>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</si>
  <si>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</si>
  <si>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</si>
  <si>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</si>
  <si>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</si>
  <si>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</si>
  <si>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</si>
  <si>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</si>
  <si>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</si>
  <si>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</si>
  <si>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</si>
  <si>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</si>
  <si>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</si>
  <si>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</si>
  <si>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</si>
  <si>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</si>
  <si>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</si>
  <si>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</si>
  <si>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</si>
  <si>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</si>
  <si>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</si>
  <si>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</si>
  <si>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</si>
  <si>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</si>
  <si>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</si>
  <si>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</si>
  <si>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</si>
  <si>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</si>
  <si>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</si>
  <si>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</si>
  <si>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</si>
  <si>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</si>
  <si>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</si>
  <si>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</si>
  <si>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</si>
  <si>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</si>
  <si>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</si>
  <si>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</si>
  <si>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</si>
  <si>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</si>
  <si>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</si>
  <si>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</si>
  <si>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</si>
  <si>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</si>
  <si>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</si>
  <si>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</si>
  <si>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</si>
  <si>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</si>
  <si>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</si>
  <si>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</si>
  <si>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</si>
  <si>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</si>
  <si>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</si>
  <si>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</si>
  <si>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</si>
  <si>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</si>
  <si>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</si>
  <si>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</si>
  <si>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</si>
  <si>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</si>
  <si>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</si>
  <si>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</si>
  <si>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</si>
  <si>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</si>
  <si>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</si>
  <si>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</si>
  <si>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</si>
  <si>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</si>
  <si>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</si>
  <si>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</si>
  <si>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</si>
  <si>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</si>
  <si>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</si>
  <si>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</si>
  <si>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</si>
  <si>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</si>
  <si>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</si>
  <si>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</si>
  <si>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</si>
  <si>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</si>
  <si>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</si>
  <si>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</si>
  <si>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</si>
  <si>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</si>
  <si>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</si>
  <si>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</si>
  <si>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</si>
  <si>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</si>
  <si>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</si>
  <si>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</si>
  <si>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</si>
  <si>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</si>
  <si>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</si>
  <si>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</si>
  <si>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</si>
  <si>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</si>
  <si>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</si>
  <si>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</si>
  <si>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</si>
  <si>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</si>
  <si>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</si>
  <si>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</si>
  <si>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</si>
  <si>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</si>
  <si>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</si>
  <si>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</si>
  <si>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</si>
  <si>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</si>
  <si>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</si>
  <si>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</si>
  <si>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</si>
  <si>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</si>
  <si>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</si>
  <si>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</si>
  <si>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</si>
  <si>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</si>
  <si>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</si>
  <si>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</si>
  <si>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</si>
  <si>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</si>
  <si>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</si>
  <si>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</si>
  <si>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</si>
  <si>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</si>
  <si>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</si>
  <si>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</si>
  <si>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</si>
  <si>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</si>
  <si>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</si>
  <si>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</si>
  <si>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</si>
  <si>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</si>
  <si>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</si>
  <si>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</si>
  <si>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</si>
  <si>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</si>
  <si>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</si>
  <si>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</si>
  <si>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</si>
  <si>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</si>
  <si>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</si>
  <si>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</si>
  <si>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</si>
  <si>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</si>
  <si>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</si>
  <si>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</si>
  <si>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</si>
  <si>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</si>
  <si>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</si>
  <si>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</si>
  <si>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</si>
  <si>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</si>
  <si>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</si>
  <si>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</si>
  <si>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</si>
  <si>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</si>
  <si>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</si>
  <si>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</si>
  <si>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</si>
  <si>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</si>
  <si>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</si>
  <si>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</si>
  <si>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</si>
  <si>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</si>
  <si>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</si>
  <si>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</si>
  <si>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</si>
  <si>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</si>
  <si>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</si>
  <si>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</si>
  <si>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</si>
  <si>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</si>
  <si>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</si>
  <si>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</si>
  <si>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</si>
  <si>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</si>
  <si>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</si>
  <si>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</si>
  <si>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</si>
  <si>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</si>
  <si>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</si>
  <si>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</si>
  <si>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</si>
  <si>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</si>
  <si>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</si>
  <si>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</si>
  <si>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</si>
  <si>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</si>
  <si>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</si>
  <si>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</si>
  <si>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</si>
  <si>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</si>
  <si>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</si>
  <si>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</si>
  <si>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</si>
  <si>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</si>
  <si>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</si>
  <si>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</si>
  <si>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</si>
  <si>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</si>
  <si>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</si>
  <si>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</si>
  <si>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</si>
  <si>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</si>
  <si>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</si>
  <si>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</si>
  <si>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</si>
  <si>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</si>
  <si>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</si>
  <si>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</si>
  <si>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</si>
  <si>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</si>
  <si>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</si>
  <si>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</si>
  <si>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</si>
  <si>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</si>
  <si>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</si>
  <si>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</si>
  <si>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</si>
  <si>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</si>
  <si>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</si>
  <si>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</si>
  <si>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</si>
  <si>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</si>
  <si>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</si>
  <si>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</si>
  <si>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</si>
  <si>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</si>
  <si>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</si>
  <si>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</si>
  <si>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</si>
  <si>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</si>
  <si>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</si>
  <si>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</si>
  <si>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</si>
  <si>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</si>
  <si>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</si>
  <si>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</si>
  <si>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</si>
  <si>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</si>
  <si>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</si>
  <si>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</si>
  <si>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</si>
  <si>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</si>
  <si>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</si>
  <si>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</si>
  <si>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</si>
  <si>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</si>
  <si>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</si>
  <si>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</si>
  <si>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</si>
  <si>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</si>
  <si>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</si>
  <si>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</si>
  <si>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</si>
  <si>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</si>
  <si>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</si>
  <si>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</si>
  <si>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</si>
  <si>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</si>
  <si>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</si>
  <si>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</si>
  <si>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</si>
  <si>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</si>
  <si>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</si>
  <si>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</si>
  <si>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</si>
  <si>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</si>
  <si>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</si>
  <si>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</si>
  <si>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</si>
  <si>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</si>
  <si>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</si>
  <si>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</si>
  <si>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</si>
  <si>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</si>
  <si>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</si>
  <si>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</si>
  <si>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</si>
  <si>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</si>
  <si>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</si>
  <si>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</si>
  <si>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</si>
  <si>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</si>
  <si>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</si>
  <si>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</si>
  <si>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</si>
  <si>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</si>
  <si>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</si>
  <si>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</si>
  <si>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</si>
  <si>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</si>
  <si>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</si>
  <si>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</si>
  <si>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</si>
  <si>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</si>
  <si>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</si>
  <si>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</si>
  <si>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</si>
  <si>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</si>
  <si>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</si>
  <si>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</si>
  <si>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</si>
  <si>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</si>
  <si>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</si>
  <si>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</si>
  <si>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</si>
  <si>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</si>
  <si>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</si>
  <si>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</si>
  <si>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</si>
  <si>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</si>
  <si>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</si>
  <si>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</si>
  <si>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</si>
  <si>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</si>
  <si>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</si>
  <si>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</si>
  <si>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</si>
  <si>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</si>
  <si>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</si>
  <si>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</si>
  <si>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</si>
  <si>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</si>
  <si>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</si>
  <si>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</si>
  <si>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</si>
  <si>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</si>
  <si>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</si>
  <si>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</si>
  <si>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</si>
  <si>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</si>
  <si>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</si>
  <si>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</si>
  <si>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</si>
  <si>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</si>
  <si>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</si>
  <si>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</si>
  <si>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</si>
  <si>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</si>
  <si>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</si>
  <si>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</si>
  <si>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</si>
  <si>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</si>
  <si>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</si>
  <si>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</si>
  <si>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</si>
  <si>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</si>
  <si>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</si>
  <si>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</si>
  <si>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</si>
  <si>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</si>
  <si>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</si>
  <si>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</si>
  <si>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</si>
  <si>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</si>
  <si>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</si>
  <si>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</si>
  <si>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</si>
  <si>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</si>
  <si>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</si>
  <si>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</si>
  <si>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</si>
  <si>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</si>
  <si>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</si>
  <si>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</si>
  <si>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</si>
  <si>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</si>
  <si>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</si>
  <si>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</si>
  <si>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</si>
  <si>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</si>
  <si>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</si>
  <si>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</si>
  <si>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</si>
  <si>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</si>
  <si>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</si>
  <si>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</si>
  <si>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</si>
  <si>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</si>
  <si>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</si>
  <si>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</si>
  <si>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</si>
  <si>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</si>
  <si>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</si>
  <si>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</si>
  <si>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</si>
  <si>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</si>
  <si>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</si>
  <si>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</si>
  <si>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</si>
  <si>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</si>
  <si>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</si>
  <si>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</si>
  <si>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</si>
  <si>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</si>
  <si>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</si>
  <si>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</si>
  <si>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</si>
  <si>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</si>
  <si>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</si>
  <si>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</si>
  <si>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</si>
  <si>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</si>
  <si>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</si>
  <si>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</si>
  <si>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</si>
  <si>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</si>
  <si>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</si>
  <si>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</si>
  <si>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</si>
  <si>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</si>
  <si>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</si>
  <si>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</si>
  <si>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</si>
  <si>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</si>
  <si>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</si>
  <si>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</si>
  <si>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</si>
  <si>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</si>
  <si>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</si>
  <si>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</si>
  <si>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</si>
  <si>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</si>
  <si>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</si>
  <si>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</si>
  <si>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</si>
  <si>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</si>
  <si>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</si>
  <si>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</si>
  <si>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</si>
  <si>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</si>
  <si>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</si>
  <si>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</si>
  <si>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</si>
  <si>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</si>
  <si>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</si>
  <si>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</si>
  <si>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</si>
  <si>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</si>
  <si>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</si>
  <si>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</si>
  <si>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</si>
  <si>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</si>
  <si>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</si>
  <si>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</si>
  <si>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</si>
  <si>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</si>
  <si>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</si>
  <si>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</si>
  <si>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</si>
  <si>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</si>
  <si>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</si>
  <si>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</si>
  <si>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</si>
  <si>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</si>
  <si>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</si>
  <si>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</si>
  <si>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</si>
  <si>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</si>
  <si>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</si>
  <si>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</si>
  <si>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</si>
  <si>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</si>
  <si>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</si>
  <si>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</si>
  <si>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</si>
  <si>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</si>
  <si>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</si>
  <si>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</si>
  <si>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</si>
  <si>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</si>
  <si>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</si>
  <si>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</si>
  <si>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</si>
  <si>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</si>
  <si>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</si>
  <si>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</si>
  <si>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</si>
  <si>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</si>
  <si>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</si>
  <si>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</si>
  <si>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</si>
  <si>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</si>
  <si>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</si>
  <si>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</si>
  <si>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</si>
  <si>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</si>
  <si>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</si>
  <si>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</si>
  <si>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</si>
  <si>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</si>
  <si>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</si>
  <si>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</si>
  <si>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</si>
  <si>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</si>
  <si>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</si>
  <si>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</si>
  <si>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</si>
  <si>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</si>
  <si>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</si>
  <si>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</si>
  <si>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</si>
  <si>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</si>
  <si>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</si>
  <si>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</si>
  <si>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</si>
  <si>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</si>
  <si>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</si>
  <si>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</si>
  <si>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</si>
  <si>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</si>
  <si>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</si>
  <si>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</si>
  <si>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</si>
  <si>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</si>
  <si>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</si>
  <si>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</si>
  <si>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</si>
  <si>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</si>
  <si>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</si>
  <si>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</si>
  <si>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</si>
  <si>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</si>
  <si>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</si>
  <si>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</si>
  <si>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</si>
  <si>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</si>
  <si>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</si>
  <si>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</si>
  <si>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</si>
  <si>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</si>
  <si>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</si>
  <si>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</si>
  <si>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</si>
  <si>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</si>
  <si>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</si>
  <si>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</si>
  <si>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</si>
  <si>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</si>
  <si>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</si>
  <si>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</si>
  <si>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</si>
  <si>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</si>
  <si>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</si>
  <si>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</si>
  <si>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</si>
  <si>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</si>
  <si>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</si>
  <si>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</si>
  <si>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</si>
  <si>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</si>
  <si>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</si>
  <si>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</si>
  <si>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</si>
  <si>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</si>
  <si>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</si>
  <si>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</si>
  <si>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</si>
  <si>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</si>
  <si>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</si>
  <si>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</si>
  <si>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</si>
  <si>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</si>
  <si>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</si>
  <si>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</si>
  <si>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</si>
  <si>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</si>
  <si>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</si>
  <si>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</si>
  <si>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</si>
  <si>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</si>
  <si>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</si>
  <si>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</si>
  <si>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</si>
  <si>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</si>
  <si>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</si>
  <si>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</si>
  <si>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</si>
  <si>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</si>
  <si>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</si>
  <si>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</si>
  <si>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</si>
  <si>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</si>
  <si>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</si>
  <si>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</si>
  <si>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</si>
  <si>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</si>
  <si>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</si>
  <si>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</si>
  <si>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</si>
  <si>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</si>
  <si>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</si>
  <si>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</si>
  <si>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</si>
  <si>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</si>
  <si>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</si>
  <si>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</si>
  <si>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</si>
  <si>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</si>
  <si>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</si>
  <si>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</si>
  <si>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</si>
  <si>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</si>
  <si>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</si>
  <si>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</si>
  <si>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</si>
  <si>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</si>
  <si>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</si>
  <si>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</si>
  <si>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</si>
  <si>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</si>
  <si>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</si>
  <si>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</si>
  <si>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</si>
  <si>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</si>
  <si>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</si>
  <si>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</si>
  <si>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</si>
  <si>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</si>
  <si>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</si>
  <si>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</si>
  <si>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</si>
  <si>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</si>
  <si>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</si>
  <si>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</si>
  <si>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</si>
  <si>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</si>
  <si>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</si>
  <si>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</si>
  <si>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</si>
  <si>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</si>
  <si>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</si>
  <si>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</si>
  <si>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</si>
  <si>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</si>
  <si>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</si>
  <si>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</si>
  <si>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</si>
  <si>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</si>
  <si>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</si>
  <si>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</si>
  <si>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</si>
  <si>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</si>
  <si>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</si>
  <si>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</si>
  <si>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</si>
  <si>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</si>
  <si>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</si>
  <si>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</si>
  <si>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</si>
  <si>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</si>
  <si>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</si>
  <si>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</si>
  <si>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</si>
  <si>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</si>
  <si>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</si>
  <si>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</si>
  <si>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</si>
  <si>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</si>
  <si>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</si>
  <si>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</si>
  <si>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</si>
  <si>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</si>
  <si>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</si>
  <si>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</si>
  <si>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</si>
  <si>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</si>
  <si>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</si>
  <si>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</si>
  <si>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</si>
  <si>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</si>
  <si>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</si>
  <si>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</si>
  <si>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</si>
  <si>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</si>
  <si>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</si>
  <si>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</si>
  <si>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</si>
  <si>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</si>
  <si>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</si>
  <si>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</si>
  <si>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</si>
  <si>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</si>
  <si>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</si>
  <si>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</si>
  <si>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</si>
  <si>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</si>
  <si>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</si>
  <si>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</si>
  <si>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</si>
  <si>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</si>
  <si>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</si>
  <si>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</si>
  <si>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</si>
  <si>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</si>
  <si>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</si>
  <si>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</si>
  <si>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</si>
  <si>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</si>
  <si>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</si>
  <si>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</si>
  <si>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</si>
  <si>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</si>
  <si>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</si>
  <si>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</si>
  <si>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</si>
  <si>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</si>
  <si>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</si>
  <si>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</si>
  <si>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</si>
  <si>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</si>
  <si>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</si>
  <si>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</si>
  <si>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</si>
  <si>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</si>
  <si>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</si>
  <si>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</si>
  <si>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</si>
  <si>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</si>
  <si>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</si>
  <si>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</si>
  <si>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</si>
  <si>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</si>
  <si>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</si>
  <si>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</si>
  <si>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</si>
  <si>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</si>
  <si>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</si>
  <si>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</si>
  <si>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</si>
  <si>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</si>
  <si>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</si>
  <si>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</si>
  <si>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</si>
  <si>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</si>
  <si>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</si>
  <si>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</si>
  <si>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</si>
  <si>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</si>
  <si>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</si>
  <si>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</si>
  <si>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</si>
  <si>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</si>
  <si>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</si>
  <si>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</si>
  <si>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</si>
  <si>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</si>
  <si>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</si>
  <si>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</si>
  <si>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</si>
  <si>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</si>
  <si>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</si>
  <si>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</si>
  <si>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</si>
  <si>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</si>
  <si>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</si>
  <si>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</si>
  <si>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</si>
  <si>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</si>
  <si>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</si>
  <si>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</si>
  <si>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</si>
  <si>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</si>
  <si>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</si>
  <si>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</si>
  <si>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</si>
  <si>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</si>
  <si>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</si>
  <si>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</si>
  <si>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</si>
  <si>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</si>
  <si>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</si>
  <si>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</si>
  <si>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</si>
  <si>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</si>
  <si>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</si>
  <si>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</si>
  <si>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</si>
  <si>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</si>
  <si>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</si>
  <si>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</si>
  <si>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</si>
  <si>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</si>
  <si>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</si>
  <si>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</si>
  <si>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</si>
  <si>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</si>
  <si>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</si>
  <si>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</si>
  <si>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</si>
  <si>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</si>
  <si>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</si>
  <si>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</si>
  <si>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</si>
  <si>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</si>
  <si>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</si>
  <si>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</si>
  <si>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</si>
  <si>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</si>
  <si>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</si>
  <si>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</si>
  <si>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</si>
  <si>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</si>
  <si>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</si>
  <si>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</si>
  <si>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</si>
  <si>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</si>
  <si>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</si>
  <si>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</si>
  <si>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</si>
  <si>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</si>
  <si>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</si>
  <si>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</si>
  <si>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</si>
  <si>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</si>
  <si>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</si>
  <si>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</si>
  <si>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</si>
  <si>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</si>
  <si>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</si>
  <si>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</si>
  <si>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</si>
  <si>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</si>
  <si>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</si>
  <si>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</si>
  <si>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</si>
  <si>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</si>
  <si>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</si>
  <si>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</si>
  <si>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</si>
  <si>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</si>
  <si>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</si>
  <si>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</si>
  <si>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</si>
  <si>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</si>
  <si>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</si>
  <si>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</si>
  <si>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</si>
  <si>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</si>
  <si>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</si>
  <si>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</si>
  <si>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</si>
  <si>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</si>
  <si>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</si>
  <si>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</si>
  <si>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</si>
  <si>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</si>
  <si>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</si>
  <si>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</si>
  <si>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</si>
  <si>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</si>
  <si>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</si>
  <si>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</si>
  <si>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</si>
  <si>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</si>
  <si>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</si>
  <si>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</si>
  <si>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</si>
  <si>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</si>
  <si>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</si>
  <si>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</si>
  <si>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</si>
  <si>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</si>
  <si>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</si>
  <si>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</si>
  <si>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</si>
  <si>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</si>
  <si>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</si>
  <si>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</si>
  <si>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</si>
  <si>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</si>
  <si>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</si>
  <si>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</si>
  <si>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</si>
  <si>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</si>
  <si>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</si>
  <si>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</si>
  <si>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</si>
  <si>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</si>
  <si>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</si>
  <si>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</si>
  <si>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</si>
  <si>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</si>
  <si>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</si>
  <si>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</si>
  <si>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</si>
  <si>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</si>
  <si>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</si>
  <si>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</si>
  <si>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</si>
  <si>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</si>
  <si>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</si>
  <si>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</si>
  <si>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</si>
  <si>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</si>
  <si>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</si>
  <si>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</si>
  <si>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</si>
  <si>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</si>
  <si>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</si>
  <si>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</si>
  <si>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</si>
  <si>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</si>
  <si>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</si>
  <si>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</si>
  <si>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</si>
  <si>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</si>
  <si>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</si>
  <si>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</si>
  <si>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</si>
  <si>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</si>
  <si>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</si>
  <si>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</si>
  <si>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</si>
  <si>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</si>
  <si>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</si>
  <si>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</si>
  <si>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</si>
  <si>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</si>
  <si>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</si>
  <si>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</si>
  <si>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</si>
  <si>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</si>
  <si>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</si>
  <si>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</si>
  <si>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</si>
  <si>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</si>
  <si>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</si>
  <si>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</si>
  <si>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</si>
  <si>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</si>
  <si>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</si>
  <si>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</si>
  <si>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</si>
  <si>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</si>
  <si>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</si>
  <si>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</si>
  <si>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</si>
  <si>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</si>
  <si>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</si>
  <si>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</si>
  <si>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</si>
  <si>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</si>
  <si>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</si>
  <si>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</si>
  <si>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</si>
  <si>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</si>
  <si>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</si>
  <si>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</si>
  <si>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</si>
  <si>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</si>
  <si>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</si>
  <si>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</si>
  <si>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</si>
  <si>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</si>
  <si>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</si>
  <si>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</si>
  <si>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</si>
  <si>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</si>
  <si>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</si>
  <si>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</si>
  <si>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</si>
  <si>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</si>
  <si>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</si>
  <si>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</si>
  <si>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</si>
  <si>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</si>
  <si>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</si>
  <si>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</si>
  <si>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</si>
  <si>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</si>
  <si>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</si>
  <si>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</si>
  <si>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</si>
  <si>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</si>
  <si>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</si>
  <si>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</si>
  <si>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</si>
  <si>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</si>
  <si>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</si>
  <si>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</si>
  <si>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</si>
  <si>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</si>
  <si>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</si>
  <si>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</si>
  <si>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</si>
  <si>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</si>
  <si>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</si>
  <si>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</si>
  <si>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</si>
  <si>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</si>
  <si>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</si>
  <si>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</si>
  <si>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</si>
  <si>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</si>
  <si>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</si>
  <si>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</si>
  <si>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</si>
  <si>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</si>
  <si>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</si>
  <si>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</si>
  <si>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</si>
  <si>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</si>
  <si>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</si>
  <si>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</si>
  <si>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</si>
  <si>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</si>
  <si>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</si>
  <si>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</si>
  <si>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</si>
  <si>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</si>
  <si>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</si>
  <si>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</si>
  <si>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</si>
  <si>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</si>
  <si>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</si>
  <si>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</si>
  <si>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</si>
  <si>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</si>
  <si>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</si>
  <si>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</si>
  <si>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</si>
  <si>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</si>
  <si>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</si>
  <si>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</si>
  <si>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</si>
  <si>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</si>
  <si>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</si>
  <si>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</si>
  <si>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</si>
  <si>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</si>
  <si>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</si>
  <si>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</si>
  <si>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</si>
  <si>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</si>
  <si>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</si>
  <si>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</si>
  <si>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</si>
  <si>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</si>
  <si>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</si>
  <si>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</si>
  <si>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</si>
  <si>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</si>
  <si>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</si>
  <si>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</si>
  <si>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</si>
  <si>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</si>
  <si>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</si>
  <si>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</si>
  <si>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</si>
  <si>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</si>
  <si>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</si>
  <si>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</si>
  <si>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</si>
  <si>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</si>
  <si>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</si>
  <si>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</si>
  <si>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</si>
  <si>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</si>
  <si>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</si>
  <si>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</si>
  <si>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</si>
  <si>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</si>
  <si>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</si>
  <si>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</si>
  <si>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</si>
  <si>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</si>
  <si>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</si>
  <si>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</si>
  <si>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</si>
  <si>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</si>
  <si>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</si>
  <si>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</si>
  <si>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</si>
  <si>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</si>
  <si>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</si>
  <si>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</si>
  <si>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</si>
  <si>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</si>
  <si>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</si>
  <si>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</si>
  <si>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</si>
  <si>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</si>
  <si>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</si>
  <si>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</si>
  <si>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</si>
  <si>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</si>
  <si>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</si>
  <si>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</si>
  <si>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</si>
  <si>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</si>
  <si>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</si>
  <si>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</si>
  <si>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</si>
  <si>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</si>
  <si>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</si>
  <si>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</si>
  <si>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</si>
  <si>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</si>
  <si>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</si>
  <si>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</si>
  <si>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</si>
  <si>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</si>
  <si>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</si>
  <si>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</si>
  <si>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</si>
  <si>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</si>
  <si>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</si>
  <si>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</si>
  <si>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</si>
  <si>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</si>
  <si>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</si>
  <si>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</si>
  <si>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</si>
  <si>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</si>
  <si>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</si>
  <si>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</si>
  <si>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</si>
  <si>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</si>
  <si>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</si>
  <si>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</si>
  <si>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</si>
  <si>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</si>
  <si>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</si>
  <si>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</si>
  <si>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</si>
  <si>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</si>
  <si>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</si>
  <si>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</si>
  <si>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</si>
  <si>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</si>
  <si>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</si>
  <si>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</si>
  <si>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</si>
  <si>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</si>
  <si>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</si>
  <si>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</si>
  <si>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</si>
  <si>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</si>
  <si>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</si>
  <si>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</si>
  <si>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</si>
  <si>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</si>
  <si>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</si>
  <si>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</si>
  <si>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</si>
  <si>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</si>
  <si>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</si>
  <si>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</si>
  <si>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</si>
  <si>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</si>
  <si>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</si>
  <si>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</si>
  <si>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</si>
  <si>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</si>
  <si>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</si>
  <si>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</si>
  <si>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</si>
  <si>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</si>
  <si>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</si>
  <si>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</si>
  <si>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</si>
  <si>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</si>
  <si>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</si>
  <si>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</si>
  <si>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</si>
  <si>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</si>
  <si>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</si>
  <si>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</si>
  <si>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</si>
  <si>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</si>
  <si>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</si>
  <si>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</si>
  <si>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</si>
  <si>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</si>
  <si>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</si>
  <si>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</si>
  <si>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</si>
  <si>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</si>
  <si>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</si>
  <si>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</si>
  <si>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</si>
  <si>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</si>
  <si>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</si>
  <si>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</si>
  <si>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</si>
  <si>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</si>
  <si>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</si>
  <si>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</si>
  <si>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</si>
  <si>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</si>
  <si>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</si>
  <si>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</si>
  <si>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</si>
  <si>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</si>
  <si>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</si>
  <si>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</si>
  <si>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</si>
  <si>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</si>
  <si>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</si>
  <si>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</si>
  <si>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</si>
  <si>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</si>
  <si>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</si>
  <si>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</si>
  <si>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</si>
  <si>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</si>
  <si>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</si>
  <si>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</si>
  <si>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</si>
  <si>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</si>
  <si>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</si>
  <si>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</si>
  <si>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</si>
  <si>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</si>
  <si>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</si>
  <si>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</si>
  <si>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</si>
  <si>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</si>
  <si>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</si>
  <si>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</si>
  <si>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</si>
  <si>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</si>
  <si>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</si>
  <si>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</si>
  <si>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</si>
  <si>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</si>
  <si>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</si>
  <si>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</si>
  <si>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</si>
  <si>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</si>
  <si>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</si>
  <si>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</si>
  <si>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</si>
  <si>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</si>
  <si>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</si>
  <si>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</si>
  <si>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</si>
  <si>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</si>
  <si>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</si>
  <si>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</si>
  <si>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</si>
  <si>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</si>
  <si>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</si>
  <si>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</si>
  <si>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</si>
  <si>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</si>
  <si>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</si>
  <si>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</si>
  <si>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</si>
  <si>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</si>
  <si>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</si>
  <si>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</si>
  <si>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</si>
  <si>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</si>
  <si>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</si>
  <si>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</si>
  <si>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</si>
  <si>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</si>
  <si>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</si>
  <si>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</si>
  <si>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</si>
  <si>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</si>
  <si>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</si>
  <si>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</si>
  <si>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</si>
  <si>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</si>
  <si>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</si>
  <si>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</si>
  <si>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</si>
  <si>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</si>
  <si>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</si>
  <si>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</si>
  <si>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</si>
  <si>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</si>
  <si>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</si>
  <si>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</si>
  <si>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</si>
  <si>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</si>
  <si>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</si>
  <si>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</si>
  <si>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</si>
  <si>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</si>
  <si>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</si>
  <si>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</si>
  <si>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</si>
  <si>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</si>
  <si>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</si>
  <si>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</si>
  <si>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</si>
  <si>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</si>
  <si>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</si>
  <si>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</si>
  <si>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</si>
  <si>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</si>
  <si>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</si>
  <si>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</si>
  <si>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</si>
  <si>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</si>
  <si>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</si>
  <si>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</si>
  <si>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</si>
  <si>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</si>
  <si>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</si>
  <si>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</si>
  <si>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</si>
  <si>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</si>
  <si>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</si>
  <si>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</si>
  <si>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</si>
  <si>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</si>
  <si>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</si>
  <si>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</si>
  <si>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</si>
  <si>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</si>
  <si>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</si>
  <si>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</si>
  <si>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</si>
  <si>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</si>
  <si>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</si>
  <si>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</si>
  <si>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</si>
  <si>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</si>
  <si>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</si>
  <si>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</si>
  <si>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</si>
  <si>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</si>
  <si>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</si>
  <si>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</si>
  <si>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</si>
  <si>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</si>
  <si>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</si>
  <si>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</si>
  <si>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</si>
  <si>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</si>
  <si>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</si>
  <si>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</si>
  <si>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</si>
  <si>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</si>
  <si>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</si>
  <si>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</si>
  <si>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</si>
  <si>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</si>
  <si>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</si>
  <si>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</si>
  <si>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</si>
  <si>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</si>
  <si>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</si>
  <si>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</si>
  <si>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</si>
  <si>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</si>
  <si>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</si>
  <si>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</si>
  <si>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</si>
  <si>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</si>
  <si>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</si>
  <si>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</si>
  <si>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</si>
  <si>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</si>
  <si>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</si>
  <si>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</si>
  <si>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</si>
  <si>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</si>
  <si>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</si>
  <si>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</si>
  <si>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</si>
  <si>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</si>
  <si>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</si>
  <si>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</si>
  <si>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</si>
  <si>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</si>
  <si>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</si>
  <si>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</si>
  <si>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</si>
  <si>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</si>
  <si>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</si>
  <si>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</si>
  <si>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</si>
  <si>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</si>
  <si>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</si>
  <si>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</si>
  <si>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</si>
  <si>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</si>
  <si>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</si>
  <si>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</si>
  <si>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</si>
  <si>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</si>
  <si>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</si>
  <si>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</si>
  <si>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</si>
  <si>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</si>
  <si>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</si>
  <si>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</si>
  <si>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</si>
  <si>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</si>
  <si>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</si>
  <si>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</si>
  <si>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</si>
  <si>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</si>
  <si>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</si>
  <si>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</si>
  <si>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</si>
  <si>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</si>
  <si>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</si>
  <si>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</si>
  <si>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</si>
  <si>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</si>
  <si>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</si>
  <si>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</si>
  <si>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</si>
  <si>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</si>
  <si>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</si>
  <si>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</si>
  <si>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</si>
  <si>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</si>
  <si>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</si>
  <si>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</si>
  <si>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</si>
  <si>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</si>
  <si>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</si>
  <si>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</si>
  <si>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</si>
  <si>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</si>
  <si>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</si>
  <si>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</si>
  <si>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</si>
  <si>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</si>
  <si>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</si>
  <si>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</si>
  <si>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</si>
  <si>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</si>
  <si>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</si>
  <si>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</si>
  <si>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</si>
  <si>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</si>
  <si>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</si>
  <si>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</si>
  <si>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</si>
  <si>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</si>
  <si>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</si>
  <si>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</si>
  <si>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</si>
  <si>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</si>
  <si>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</si>
  <si>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</si>
  <si>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</si>
  <si>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</si>
  <si>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</si>
  <si>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</si>
  <si>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</si>
  <si>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</si>
  <si>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</si>
  <si>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</si>
  <si>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</si>
  <si>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</si>
  <si>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</si>
  <si>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</si>
  <si>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</si>
  <si>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</si>
  <si>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</si>
  <si>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</si>
  <si>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</si>
  <si>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</si>
  <si>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</si>
  <si>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</si>
  <si>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</si>
  <si>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</si>
  <si>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</si>
  <si>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</si>
  <si>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</si>
  <si>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</si>
  <si>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</si>
  <si>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</si>
  <si>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</si>
  <si>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</si>
  <si>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</si>
  <si>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</si>
  <si>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</si>
  <si>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</si>
  <si>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</si>
  <si>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</si>
  <si>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</si>
  <si>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</si>
  <si>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</si>
  <si>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</si>
  <si>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</si>
  <si>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</si>
  <si>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</si>
  <si>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</si>
  <si>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</si>
  <si>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</si>
  <si>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</si>
  <si>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</si>
  <si>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</si>
  <si>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</si>
  <si>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</si>
  <si>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</si>
  <si>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</si>
  <si>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</si>
  <si>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</si>
  <si>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</si>
  <si>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</si>
  <si>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</si>
  <si>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</si>
  <si>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</si>
  <si>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</si>
  <si>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</si>
  <si>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</si>
  <si>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</si>
  <si>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</si>
  <si>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</si>
  <si>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</si>
  <si>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</si>
  <si>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</si>
  <si>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</si>
  <si>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</si>
  <si>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</si>
  <si>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</si>
  <si>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</si>
  <si>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</si>
  <si>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</si>
  <si>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</si>
  <si>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</si>
  <si>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</si>
  <si>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</si>
  <si>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</si>
  <si>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</si>
  <si>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</si>
  <si>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</si>
  <si>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</si>
  <si>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</si>
  <si>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</si>
  <si>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</si>
  <si>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</si>
  <si>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</si>
  <si>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</si>
  <si>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</si>
  <si>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</si>
  <si>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</si>
  <si>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</si>
  <si>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</si>
  <si>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</si>
  <si>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</si>
  <si>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</si>
  <si>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</si>
  <si>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</si>
  <si>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</si>
  <si>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</si>
  <si>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</si>
  <si>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</si>
  <si>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</si>
  <si>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</si>
  <si>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</si>
  <si>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</si>
  <si>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</si>
  <si>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</si>
  <si>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</si>
  <si>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</si>
  <si>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</si>
  <si>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</si>
  <si>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</si>
  <si>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</si>
  <si>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</si>
  <si>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</si>
  <si>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</si>
  <si>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</si>
  <si>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</si>
  <si>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</si>
  <si>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</si>
  <si>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</si>
  <si>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</si>
  <si>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</si>
  <si>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</si>
  <si>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</si>
  <si>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</si>
  <si>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</si>
  <si>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</si>
  <si>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</si>
  <si>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</si>
  <si>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</si>
  <si>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</si>
  <si>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</si>
  <si>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</si>
  <si>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</si>
  <si>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</si>
  <si>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</si>
  <si>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</si>
  <si>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</si>
  <si>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</si>
  <si>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</si>
  <si>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</si>
  <si>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</si>
  <si>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</si>
  <si>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</si>
  <si>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</si>
  <si>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</si>
  <si>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</si>
  <si>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</si>
  <si>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</si>
  <si>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</si>
  <si>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</si>
  <si>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</si>
  <si>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</si>
  <si>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</si>
  <si>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</si>
  <si>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</si>
  <si>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</si>
  <si>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</si>
  <si>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</si>
  <si>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</si>
  <si>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</si>
  <si>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</si>
  <si>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</si>
  <si>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</si>
  <si>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</si>
  <si>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</si>
  <si>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</si>
  <si>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</si>
  <si>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</si>
  <si>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</si>
  <si>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</si>
  <si>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</si>
  <si>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</si>
  <si>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</si>
  <si>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</si>
  <si>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</si>
  <si>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</si>
  <si>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</si>
  <si>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</si>
  <si>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</si>
  <si>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</si>
  <si>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</si>
  <si>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</si>
  <si>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</si>
  <si>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</si>
  <si>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</si>
  <si>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</si>
  <si>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</si>
  <si>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</si>
  <si>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</si>
  <si>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</si>
  <si>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</si>
  <si>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</si>
  <si>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</si>
  <si>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</si>
  <si>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</si>
  <si>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</si>
  <si>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</si>
  <si>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</si>
  <si>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</si>
  <si>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</si>
  <si>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</si>
  <si>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</si>
  <si>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</si>
  <si>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</si>
  <si>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</si>
  <si>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</si>
  <si>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</si>
  <si>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</si>
  <si>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</si>
  <si>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</si>
  <si>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</si>
  <si>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</si>
  <si>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</si>
  <si>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</si>
  <si>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</si>
  <si>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</si>
  <si>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</si>
  <si>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</si>
  <si>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</si>
  <si>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</si>
  <si>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</si>
  <si>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</si>
  <si>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</si>
  <si>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</si>
  <si>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</si>
  <si>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</si>
  <si>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</si>
  <si>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</si>
  <si>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</si>
  <si>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</si>
  <si>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</si>
  <si>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</si>
  <si>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</si>
  <si>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</si>
  <si>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</si>
  <si>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</si>
  <si>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</si>
  <si>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</si>
  <si>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</si>
  <si>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</si>
  <si>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</si>
  <si>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</si>
  <si>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</si>
  <si>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</si>
  <si>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</si>
  <si>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</si>
  <si>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</si>
  <si>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</si>
  <si>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</si>
  <si>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</si>
  <si>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</si>
  <si>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</si>
  <si>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</si>
  <si>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</si>
  <si>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</si>
  <si>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</si>
  <si>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</si>
  <si>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</si>
  <si>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</si>
  <si>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</si>
  <si>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</si>
  <si>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</si>
  <si>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</si>
  <si>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</si>
  <si>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</si>
  <si>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</si>
  <si>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</si>
  <si>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</si>
  <si>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</si>
  <si>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</si>
  <si>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</si>
  <si>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</si>
  <si>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</si>
  <si>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</si>
  <si>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</si>
  <si>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</si>
  <si>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</si>
  <si>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</si>
  <si>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</si>
  <si>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</si>
  <si>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</si>
  <si>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</si>
  <si>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</si>
  <si>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</si>
  <si>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</si>
  <si>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</si>
  <si>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</si>
  <si>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</si>
  <si>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</si>
  <si>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</si>
  <si>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</si>
  <si>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</si>
  <si>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</si>
  <si>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</si>
  <si>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</si>
  <si>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</si>
  <si>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</si>
  <si>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</si>
  <si>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</si>
  <si>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</si>
  <si>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</si>
  <si>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</si>
  <si>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</si>
  <si>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</si>
  <si>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</si>
  <si>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</si>
  <si>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</si>
  <si>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</si>
  <si>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</si>
  <si>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</si>
  <si>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</si>
  <si>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</si>
  <si>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</si>
  <si>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</si>
  <si>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</si>
  <si>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</si>
  <si>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</si>
  <si>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</si>
  <si>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</si>
  <si>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</si>
  <si>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</si>
  <si>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</si>
  <si>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</si>
  <si>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</si>
  <si>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</si>
  <si>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</si>
  <si>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</si>
  <si>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</si>
  <si>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</si>
  <si>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</si>
  <si>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</si>
  <si>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</si>
  <si>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</si>
  <si>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</si>
  <si>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</si>
  <si>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</si>
  <si>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</si>
  <si>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</si>
  <si>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</si>
  <si>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</si>
  <si>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</si>
  <si>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</si>
  <si>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</si>
  <si>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</si>
  <si>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</si>
  <si>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</si>
  <si>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</si>
  <si>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</si>
  <si>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</si>
  <si>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</si>
  <si>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</si>
  <si>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</si>
  <si>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</si>
  <si>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</si>
  <si>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</si>
  <si>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</si>
  <si>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</si>
  <si>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</si>
  <si>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</si>
  <si>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</si>
  <si>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</si>
  <si>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</si>
  <si>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</si>
  <si>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</si>
  <si>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</si>
  <si>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</si>
  <si>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</si>
  <si>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</si>
  <si>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</si>
  <si>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</si>
  <si>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</si>
  <si>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</si>
  <si>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</si>
  <si>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</si>
  <si>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</si>
  <si>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</si>
  <si>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</si>
  <si>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</si>
  <si>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</si>
  <si>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</si>
  <si>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</si>
  <si>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</si>
  <si>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</si>
  <si>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</si>
  <si>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</si>
  <si>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</si>
  <si>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</si>
  <si>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</si>
  <si>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</si>
  <si>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</si>
  <si>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</si>
  <si>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</si>
  <si>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</si>
  <si>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</si>
  <si>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</si>
  <si>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</si>
  <si>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</si>
  <si>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</si>
  <si>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</si>
  <si>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</si>
  <si>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</si>
  <si>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</si>
  <si>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</si>
  <si>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</si>
  <si>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</si>
  <si>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</si>
  <si>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</si>
  <si>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</si>
  <si>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</si>
  <si>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</si>
  <si>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</si>
  <si>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</si>
  <si>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</si>
  <si>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</si>
  <si>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</si>
  <si>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</si>
  <si>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</si>
  <si>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</si>
  <si>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</si>
  <si>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</si>
  <si>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</si>
  <si>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</si>
  <si>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</si>
  <si>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</si>
  <si>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</si>
  <si>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</si>
  <si>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</si>
  <si>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</si>
  <si>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</si>
  <si>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</si>
  <si>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</si>
  <si>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</si>
  <si>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</si>
  <si>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</si>
  <si>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</si>
  <si>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</si>
  <si>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</si>
  <si>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</si>
  <si>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</si>
  <si>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</si>
  <si>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</si>
  <si>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</si>
  <si>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</si>
  <si>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</si>
  <si>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</si>
  <si>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</si>
  <si>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</si>
  <si>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</si>
  <si>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</si>
  <si>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</si>
  <si>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</si>
  <si>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</si>
  <si>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</si>
  <si>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</si>
  <si>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</si>
  <si>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</si>
  <si>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</si>
  <si>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</si>
  <si>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</si>
  <si>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</si>
  <si>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</si>
  <si>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</si>
  <si>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</si>
  <si>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</si>
  <si>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</si>
  <si>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</si>
  <si>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</si>
  <si>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</si>
  <si>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</si>
  <si>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</si>
  <si>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</si>
  <si>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</si>
  <si>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</si>
  <si>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</si>
  <si>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</si>
  <si>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</si>
  <si>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</si>
  <si>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</si>
  <si>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</si>
  <si>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</si>
  <si>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</si>
  <si>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</si>
  <si>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</si>
  <si>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</si>
  <si>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</si>
  <si>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</si>
  <si>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</si>
  <si>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</si>
  <si>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</si>
  <si>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</si>
  <si>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</si>
  <si>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</si>
  <si>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</si>
  <si>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</si>
  <si>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</si>
  <si>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</si>
  <si>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</si>
  <si>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</si>
  <si>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</si>
  <si>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</si>
  <si>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</si>
  <si>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</si>
  <si>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</si>
  <si>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</si>
  <si>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</si>
  <si>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</si>
  <si>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</si>
  <si>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</si>
  <si>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</si>
  <si>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</si>
  <si>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</si>
  <si>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</si>
  <si>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</si>
  <si>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</si>
  <si>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</si>
  <si>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</si>
  <si>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</si>
  <si>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</si>
  <si>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</si>
  <si>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</si>
  <si>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</si>
  <si>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</si>
  <si>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</si>
  <si>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</si>
  <si>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</si>
  <si>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</si>
  <si>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</si>
  <si>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</si>
  <si>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</si>
  <si>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</si>
  <si>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</si>
  <si>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</si>
  <si>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</si>
  <si>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</si>
  <si>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</si>
  <si>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</si>
  <si>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</si>
  <si>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</si>
  <si>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</si>
  <si>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</si>
  <si>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</si>
  <si>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</si>
  <si>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</si>
  <si>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</si>
  <si>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</si>
  <si>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</si>
  <si>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</si>
  <si>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</si>
  <si>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</si>
  <si>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</si>
  <si>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</si>
  <si>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</si>
  <si>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</si>
  <si>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</si>
  <si>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</si>
  <si>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</si>
  <si>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</si>
  <si>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</si>
  <si>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</si>
  <si>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</si>
  <si>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</si>
  <si>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</si>
  <si>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</si>
  <si>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</si>
  <si>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</si>
  <si>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</si>
  <si>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</si>
  <si>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</si>
  <si>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</si>
  <si>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</si>
  <si>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</si>
  <si>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</si>
  <si>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</si>
  <si>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</si>
  <si>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</si>
  <si>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</si>
  <si>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</si>
  <si>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</si>
  <si>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</si>
  <si>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</si>
  <si>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</si>
  <si>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</si>
  <si>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</si>
  <si>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</si>
  <si>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</si>
  <si>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</si>
  <si>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</si>
  <si>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</si>
  <si>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</si>
  <si>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</si>
  <si>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</si>
  <si>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</si>
  <si>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</si>
  <si>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</si>
  <si>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</si>
  <si>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</si>
  <si>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</si>
  <si>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</si>
  <si>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</si>
  <si>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</si>
  <si>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</si>
  <si>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</si>
  <si>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</si>
  <si>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</si>
  <si>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</si>
  <si>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</si>
  <si>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</si>
  <si>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</si>
  <si>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</si>
  <si>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</si>
  <si>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</si>
  <si>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</si>
  <si>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</si>
  <si>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</si>
  <si>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</si>
  <si>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</si>
  <si>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</si>
  <si>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</si>
  <si>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</si>
  <si>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</si>
  <si>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</si>
  <si>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</si>
  <si>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</si>
  <si>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</si>
  <si>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</si>
  <si>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</si>
  <si>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</si>
  <si>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</si>
  <si>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</si>
  <si>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</si>
  <si>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</si>
  <si>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</si>
  <si>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</si>
  <si>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</si>
  <si>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</si>
  <si>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</si>
  <si>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</si>
  <si>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</si>
  <si>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</si>
  <si>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</si>
  <si>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</si>
  <si>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</si>
  <si>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</si>
  <si>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</si>
  <si>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</si>
  <si>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</si>
  <si>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</si>
  <si>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</si>
  <si>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</si>
  <si>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</si>
  <si>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</si>
  <si>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</si>
  <si>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</si>
  <si>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</si>
  <si>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</si>
  <si>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</si>
  <si>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</si>
  <si>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</si>
  <si>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</si>
  <si>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</si>
  <si>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</si>
  <si>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</si>
  <si>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</si>
  <si>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</si>
  <si>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</si>
  <si>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</si>
  <si>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</si>
  <si>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</si>
  <si>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</si>
  <si>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</si>
  <si>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</si>
  <si>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</si>
  <si>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</si>
  <si>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</si>
  <si>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</si>
  <si>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</si>
  <si>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</si>
  <si>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</si>
  <si>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</si>
  <si>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</si>
  <si>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</si>
  <si>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</si>
  <si>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</si>
  <si>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</si>
  <si>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</si>
  <si>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</si>
  <si>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</si>
  <si>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</si>
  <si>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</si>
  <si>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</si>
  <si>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</si>
  <si>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</si>
  <si>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</si>
  <si>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</si>
  <si>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</si>
  <si>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</si>
  <si>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</si>
  <si>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</si>
  <si>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</si>
  <si>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</si>
  <si>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</si>
  <si>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</si>
  <si>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</si>
  <si>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</si>
  <si>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</si>
  <si>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</si>
  <si>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</si>
  <si>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</si>
  <si>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</si>
  <si>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</si>
  <si>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</si>
  <si>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</si>
  <si>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</si>
  <si>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</si>
  <si>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</si>
  <si>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</si>
  <si>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</si>
  <si>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</si>
  <si>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</si>
  <si>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</si>
  <si>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</si>
  <si>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</si>
  <si>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</si>
  <si>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</si>
  <si>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</si>
  <si>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</si>
  <si>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</si>
  <si>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</si>
  <si>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</si>
  <si>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</si>
  <si>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</si>
  <si>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</si>
  <si>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</si>
  <si>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</si>
  <si>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</si>
  <si>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</si>
  <si>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</si>
  <si>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</si>
  <si>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</si>
  <si>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</si>
  <si>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</si>
  <si>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</si>
  <si>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</si>
  <si>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</si>
  <si>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</si>
  <si>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</si>
  <si>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</si>
  <si>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</si>
  <si>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</si>
  <si>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</si>
  <si>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</si>
  <si>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</si>
  <si>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</si>
  <si>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</si>
  <si>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</si>
  <si>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</si>
  <si>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</si>
  <si>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</si>
  <si>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</si>
  <si>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</si>
  <si>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</si>
  <si>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</si>
  <si>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</si>
  <si>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</si>
  <si>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</si>
  <si>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</si>
  <si>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</si>
  <si>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</si>
  <si>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</si>
  <si>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</si>
  <si>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</si>
  <si>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</si>
  <si>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</si>
  <si>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</si>
  <si>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</si>
  <si>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</si>
  <si>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</si>
  <si>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</si>
  <si>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</si>
  <si>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</si>
  <si>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</si>
  <si>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</si>
  <si>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</si>
  <si>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</si>
  <si>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</si>
  <si>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</si>
  <si>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</si>
  <si>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</si>
  <si>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</si>
  <si>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</si>
  <si>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</si>
  <si>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</si>
  <si>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</si>
  <si>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</si>
  <si>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</si>
  <si>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</si>
  <si>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</si>
  <si>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</si>
  <si>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</si>
  <si>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</si>
  <si>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</si>
  <si>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</si>
  <si>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</si>
  <si>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</si>
  <si>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</si>
  <si>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</si>
  <si>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</si>
  <si>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</si>
  <si>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</si>
  <si>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</si>
  <si>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</si>
  <si>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</si>
  <si>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</si>
  <si>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</si>
  <si>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</si>
  <si>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</si>
  <si>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</si>
  <si>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</si>
  <si>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</si>
  <si>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</si>
  <si>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</si>
  <si>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</si>
  <si>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</si>
  <si>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</si>
  <si>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</si>
  <si>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</si>
  <si>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</si>
  <si>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</si>
  <si>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</si>
  <si>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</si>
  <si>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</si>
  <si>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</si>
  <si>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</si>
  <si>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</si>
  <si>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</si>
  <si>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</si>
  <si>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</si>
  <si>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</si>
  <si>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</si>
  <si>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</si>
  <si>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</si>
  <si>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</si>
  <si>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</si>
  <si>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</si>
  <si>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</si>
  <si>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</si>
  <si>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</si>
  <si>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</si>
  <si>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</si>
  <si>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</si>
  <si>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</si>
  <si>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</si>
  <si>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</si>
  <si>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</si>
  <si>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</si>
  <si>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</si>
  <si>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</si>
  <si>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</si>
  <si>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</si>
  <si>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</si>
  <si>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</si>
  <si>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</si>
  <si>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</si>
  <si>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</si>
  <si>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</si>
  <si>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</si>
  <si>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</si>
  <si>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</si>
  <si>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</si>
  <si>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</si>
  <si>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</si>
  <si>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</si>
  <si>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</si>
  <si>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</si>
  <si>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</si>
  <si>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</si>
  <si>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</si>
  <si>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</si>
  <si>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</si>
  <si>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</si>
  <si>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</si>
  <si>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</si>
  <si>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</si>
  <si>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</si>
  <si>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</si>
  <si>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</si>
  <si>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</si>
  <si>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</si>
  <si>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</si>
  <si>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</si>
  <si>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</si>
  <si>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</si>
  <si>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</si>
  <si>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</si>
  <si>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</si>
  <si>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</si>
  <si>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</si>
  <si>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</si>
  <si>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</si>
  <si>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</si>
  <si>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</si>
  <si>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</si>
  <si>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</si>
  <si>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</si>
  <si>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</si>
  <si>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</si>
  <si>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</si>
  <si>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</si>
  <si>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</si>
  <si>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</si>
  <si>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</si>
  <si>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</si>
  <si>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</si>
  <si>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</si>
  <si>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</si>
  <si>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</si>
  <si>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</si>
  <si>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</si>
  <si>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</si>
  <si>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</si>
  <si>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</si>
  <si>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</si>
  <si>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</si>
  <si>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</si>
  <si>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</si>
  <si>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</si>
  <si>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</si>
  <si>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</si>
  <si>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</si>
  <si>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</si>
  <si>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</si>
  <si>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</si>
  <si>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</si>
  <si>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</si>
  <si>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</si>
  <si>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</si>
  <si>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</si>
  <si>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</si>
  <si>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</si>
  <si>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</si>
  <si>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</si>
  <si>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</si>
  <si>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</si>
  <si>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</si>
  <si>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</si>
  <si>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</si>
  <si>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</si>
  <si>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</si>
  <si>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</si>
  <si>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</si>
  <si>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</si>
  <si>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</si>
  <si>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</si>
  <si>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</si>
  <si>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</si>
  <si>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</si>
  <si>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</si>
  <si>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</si>
  <si>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</si>
  <si>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</si>
  <si>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</si>
  <si>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</si>
  <si>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</si>
  <si>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</si>
  <si>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</si>
  <si>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</si>
  <si>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</si>
  <si>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</si>
  <si>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</si>
  <si>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</si>
  <si>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</si>
  <si>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</si>
  <si>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</si>
  <si>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</si>
  <si>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</si>
  <si>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</si>
  <si>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</si>
  <si>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</si>
  <si>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</si>
  <si>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</si>
  <si>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</si>
  <si>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</si>
  <si>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</si>
  <si>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</si>
  <si>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</si>
  <si>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</si>
  <si>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</si>
  <si>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</si>
  <si>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</si>
  <si>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</si>
  <si>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</si>
  <si>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</si>
  <si>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</si>
  <si>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</si>
  <si>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</si>
  <si>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</si>
  <si>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</si>
  <si>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</si>
  <si>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</si>
  <si>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</si>
  <si>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</si>
  <si>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</si>
  <si>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</si>
  <si>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</si>
  <si>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</si>
  <si>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</si>
  <si>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</si>
  <si>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</si>
  <si>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</si>
  <si>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</si>
  <si>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</si>
  <si>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</si>
  <si>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</si>
  <si>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</si>
  <si>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</si>
  <si>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</si>
  <si>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</si>
  <si>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</si>
  <si>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</si>
  <si>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</si>
  <si>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</si>
  <si>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</si>
  <si>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</si>
  <si>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</si>
  <si>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</si>
  <si>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</si>
  <si>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</si>
  <si>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</si>
  <si>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</si>
  <si>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</si>
  <si>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</si>
  <si>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</si>
  <si>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</si>
  <si>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</si>
  <si>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</si>
  <si>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</si>
  <si>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</si>
  <si>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</si>
  <si>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</si>
  <si>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</si>
  <si>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</si>
  <si>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</si>
  <si>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</si>
  <si>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</si>
  <si>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</si>
  <si>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</si>
  <si>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</si>
  <si>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</si>
  <si>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</si>
  <si>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</si>
  <si>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</si>
  <si>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</si>
  <si>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</si>
  <si>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</si>
  <si>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</si>
  <si>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</si>
  <si>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</si>
  <si>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</si>
  <si>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</si>
  <si>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</si>
  <si>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</si>
  <si>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</si>
  <si>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</si>
  <si>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</si>
  <si>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</si>
  <si>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</si>
  <si>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</si>
  <si>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</si>
  <si>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</si>
  <si>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</si>
  <si>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</si>
  <si>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</si>
  <si>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</si>
  <si>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</si>
  <si>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</si>
  <si>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</si>
  <si>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</si>
  <si>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</si>
  <si>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</si>
  <si>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</si>
  <si>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</si>
  <si>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</si>
  <si>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</si>
  <si>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</si>
  <si>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</si>
  <si>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</si>
  <si>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</si>
  <si>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</si>
  <si>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</si>
  <si>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</si>
  <si>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</si>
  <si>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</si>
  <si>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</si>
  <si>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</si>
  <si>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</si>
  <si>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</si>
  <si>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</si>
  <si>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</si>
  <si>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</si>
  <si>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</si>
  <si>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</si>
  <si>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</si>
  <si>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</si>
  <si>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</si>
  <si>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</si>
  <si>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</si>
  <si>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</si>
  <si>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</si>
  <si>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</si>
  <si>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</si>
  <si>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</si>
  <si>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</si>
  <si>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</si>
  <si>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</si>
  <si>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</si>
  <si>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</si>
  <si>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</si>
  <si>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</si>
  <si>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</si>
  <si>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</si>
  <si>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</si>
  <si>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</si>
  <si>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</si>
  <si>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</si>
  <si>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</si>
  <si>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</si>
  <si>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</si>
  <si>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</si>
  <si>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</si>
  <si>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</si>
  <si>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</si>
  <si>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</si>
  <si>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</si>
  <si>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</si>
  <si>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</si>
  <si>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</si>
  <si>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</si>
  <si>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</si>
  <si>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</si>
  <si>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</si>
  <si>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</si>
  <si>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</si>
  <si>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</si>
  <si>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</si>
  <si>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</si>
  <si>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</si>
  <si>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</si>
  <si>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</si>
  <si>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</si>
  <si>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</si>
  <si>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</si>
  <si>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</si>
  <si>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</si>
  <si>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</si>
  <si>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</si>
  <si>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</si>
  <si>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</si>
  <si>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</si>
  <si>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</si>
  <si>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</si>
  <si>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</si>
  <si>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</si>
  <si>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</si>
  <si>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</si>
  <si>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</si>
  <si>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</si>
  <si>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</si>
  <si>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</si>
  <si>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</si>
  <si>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</si>
  <si>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</si>
  <si>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</si>
  <si>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</si>
  <si>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</si>
  <si>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</si>
  <si>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</si>
  <si>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</si>
  <si>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</si>
  <si>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</si>
  <si>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</si>
  <si>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</si>
  <si>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</si>
  <si>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</si>
  <si>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</si>
  <si>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</si>
  <si>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</si>
  <si>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</si>
  <si>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</si>
  <si>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</si>
  <si>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</si>
  <si>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</si>
  <si>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</si>
  <si>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</si>
  <si>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</si>
  <si>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</si>
  <si>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</si>
  <si>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</si>
  <si>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</si>
  <si>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</si>
  <si>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</si>
  <si>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</si>
  <si>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</si>
  <si>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</si>
  <si>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</si>
  <si>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</si>
  <si>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</si>
  <si>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</si>
  <si>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</si>
  <si>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</si>
  <si>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</si>
  <si>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</si>
  <si>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</si>
  <si>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</si>
  <si>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</si>
  <si>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</si>
  <si>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</si>
  <si>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</si>
  <si>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</si>
  <si>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</si>
  <si>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</si>
  <si>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</si>
  <si>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</si>
  <si>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</si>
  <si>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</si>
  <si>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</si>
  <si>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</si>
  <si>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</si>
  <si>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</si>
  <si>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</si>
  <si>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</si>
  <si>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</si>
  <si>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</si>
  <si>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</si>
  <si>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</si>
  <si>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</si>
  <si>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</si>
  <si>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</si>
  <si>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</si>
  <si>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</si>
  <si>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</si>
  <si>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</si>
  <si>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</si>
  <si>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</si>
  <si>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</si>
  <si>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</si>
  <si>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</si>
  <si>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</si>
  <si>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</si>
  <si>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</si>
  <si>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</si>
  <si>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</si>
  <si>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</si>
  <si>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</si>
  <si>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</si>
  <si>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</si>
  <si>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</si>
  <si>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</si>
  <si>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</si>
  <si>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</si>
  <si>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</si>
  <si>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</si>
  <si>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</si>
  <si>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</si>
  <si>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</si>
  <si>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</si>
  <si>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</si>
  <si>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</si>
  <si>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</si>
  <si>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</si>
  <si>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</si>
  <si>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</si>
  <si>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</si>
  <si>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</si>
  <si>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</si>
  <si>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</si>
  <si>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</si>
  <si>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</si>
  <si>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</si>
  <si>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</si>
  <si>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</si>
  <si>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</si>
  <si>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</si>
  <si>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</si>
  <si>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</si>
  <si>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</si>
  <si>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</si>
  <si>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</si>
  <si>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</si>
  <si>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</si>
  <si>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</si>
  <si>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</si>
  <si>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</si>
  <si>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</si>
  <si>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</si>
  <si>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</si>
  <si>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</si>
  <si>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</si>
  <si>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</si>
  <si>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</si>
  <si>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</si>
  <si>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</si>
  <si>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</si>
  <si>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</si>
  <si>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</si>
  <si>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</si>
  <si>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</si>
  <si>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</si>
  <si>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</si>
  <si>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</si>
  <si>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</si>
  <si>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</si>
  <si>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</si>
  <si>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</si>
  <si>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</si>
  <si>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</si>
  <si>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</si>
  <si>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</si>
  <si>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</si>
  <si>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</si>
  <si>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</si>
  <si>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</si>
  <si>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</si>
  <si>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</si>
  <si>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</si>
  <si>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</si>
  <si>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</si>
  <si>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</si>
  <si>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</si>
  <si>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</si>
  <si>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</si>
  <si>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</si>
  <si>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</si>
  <si>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</si>
  <si>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</si>
  <si>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</si>
  <si>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</si>
  <si>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</si>
  <si>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</si>
  <si>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</si>
  <si>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</si>
  <si>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</si>
  <si>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</si>
  <si>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</si>
  <si>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</si>
  <si>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</si>
  <si>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</si>
  <si>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</si>
  <si>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</si>
  <si>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</si>
  <si>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</si>
  <si>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</si>
  <si>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</si>
  <si>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</si>
  <si>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</si>
  <si>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</si>
  <si>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</si>
  <si>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</si>
  <si>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</si>
  <si>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</si>
  <si>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</si>
  <si>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</si>
  <si>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</si>
  <si>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</si>
  <si>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</si>
  <si>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</si>
  <si>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</si>
  <si>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</si>
  <si>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</si>
  <si>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</si>
  <si>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</si>
  <si>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</si>
  <si>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</si>
  <si>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</si>
  <si>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</si>
  <si>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</si>
  <si>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</si>
  <si>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</si>
  <si>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</si>
  <si>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</si>
  <si>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</si>
  <si>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</si>
  <si>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</si>
  <si>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</si>
  <si>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</si>
  <si>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</si>
  <si>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</si>
  <si>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</si>
  <si>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</si>
  <si>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</si>
  <si>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</si>
  <si>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</si>
  <si>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</si>
  <si>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</si>
  <si>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</si>
  <si>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</si>
  <si>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</si>
  <si>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</si>
  <si>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</si>
  <si>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</si>
  <si>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</si>
  <si>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</si>
  <si>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</si>
  <si>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</si>
  <si>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</si>
  <si>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</si>
  <si>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</si>
  <si>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</si>
  <si>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</si>
  <si>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</si>
  <si>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</si>
  <si>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</si>
  <si>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</si>
  <si>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</si>
  <si>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</si>
  <si>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</si>
  <si>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</si>
  <si>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</si>
  <si>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</si>
  <si>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</si>
  <si>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</si>
  <si>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</si>
  <si>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</si>
  <si>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</si>
  <si>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</si>
  <si>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</si>
  <si>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</si>
  <si>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</si>
  <si>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</si>
  <si>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</si>
  <si>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</si>
  <si>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</si>
  <si>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</si>
  <si>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</si>
  <si>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</si>
  <si>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</si>
  <si>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</si>
  <si>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</si>
  <si>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</si>
  <si>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</si>
  <si>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</si>
  <si>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</si>
  <si>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</si>
  <si>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</si>
  <si>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</si>
  <si>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</si>
  <si>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</si>
  <si>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</si>
  <si>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</si>
  <si>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</si>
  <si>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</si>
  <si>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</si>
  <si>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</si>
  <si>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</si>
  <si>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</si>
  <si>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</si>
  <si>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</si>
  <si>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</si>
  <si>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</si>
  <si>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</si>
  <si>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</si>
  <si>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</si>
  <si>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</si>
  <si>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</si>
  <si>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</si>
  <si>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</si>
  <si>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</si>
  <si>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</si>
  <si>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</si>
  <si>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</si>
  <si>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</si>
  <si>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</si>
  <si>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</si>
  <si>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</si>
  <si>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</si>
  <si>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</si>
  <si>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</si>
  <si>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</si>
  <si>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</si>
  <si>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</si>
  <si>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</si>
  <si>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</si>
  <si>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</si>
  <si>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</si>
  <si>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</si>
  <si>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</si>
  <si>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</si>
  <si>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</si>
  <si>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</si>
  <si>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</si>
  <si>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</si>
  <si>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</si>
  <si>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</si>
  <si>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</si>
  <si>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</si>
  <si>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</si>
  <si>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</si>
  <si>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</si>
  <si>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</si>
  <si>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</si>
  <si>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</si>
  <si>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</si>
  <si>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</si>
  <si>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</si>
  <si>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</si>
  <si>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</si>
  <si>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</si>
  <si>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</si>
  <si>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</si>
  <si>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</si>
  <si>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</si>
  <si>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</si>
  <si>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</si>
  <si>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</si>
  <si>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</si>
  <si>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</si>
  <si>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</si>
  <si>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</si>
  <si>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</si>
  <si>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</si>
  <si>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</si>
  <si>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</si>
  <si>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</si>
  <si>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</si>
  <si>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</si>
  <si>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</si>
  <si>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</si>
  <si>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</si>
  <si>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</si>
  <si>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</si>
  <si>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</si>
  <si>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</si>
  <si>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</si>
  <si>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</si>
  <si>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</si>
  <si>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</si>
  <si>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</si>
  <si>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</si>
  <si>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</si>
  <si>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</si>
  <si>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</si>
  <si>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</si>
  <si>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</si>
  <si>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</si>
  <si>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</si>
  <si>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</si>
  <si>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</si>
  <si>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</si>
  <si>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</si>
  <si>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</si>
  <si>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</si>
  <si>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</si>
  <si>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</si>
  <si>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</si>
  <si>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</si>
  <si>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</si>
  <si>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</si>
  <si>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</si>
  <si>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</si>
  <si>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</si>
  <si>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</si>
  <si>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</si>
  <si>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</si>
  <si>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</si>
  <si>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</si>
  <si>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</si>
  <si>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</si>
  <si>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</si>
  <si>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</si>
  <si>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</si>
  <si>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</si>
  <si>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</si>
  <si>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</si>
  <si>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</si>
  <si>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</si>
  <si>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</si>
  <si>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</si>
  <si>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</si>
  <si>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</si>
  <si>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</si>
  <si>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</si>
  <si>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</si>
  <si>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</si>
  <si>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</si>
  <si>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</si>
  <si>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</si>
  <si>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</si>
  <si>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</si>
  <si>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</si>
  <si>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</si>
  <si>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</si>
  <si>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</si>
  <si>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</si>
  <si>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</si>
  <si>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</si>
  <si>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</si>
  <si>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</si>
  <si>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</si>
  <si>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</si>
  <si>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</si>
  <si>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</si>
  <si>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</si>
  <si>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</si>
  <si>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</si>
  <si>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</si>
  <si>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</si>
  <si>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</si>
  <si>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</si>
  <si>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</si>
  <si>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</si>
  <si>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</si>
  <si>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</si>
  <si>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</si>
  <si>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</si>
  <si>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</si>
  <si>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</si>
  <si>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</si>
  <si>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</si>
  <si>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</si>
  <si>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</si>
  <si>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</si>
  <si>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</si>
  <si>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</si>
  <si>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</si>
  <si>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</si>
  <si>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</si>
  <si>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</si>
  <si>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</si>
  <si>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</si>
  <si>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</si>
  <si>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</si>
  <si>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</si>
  <si>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</si>
  <si>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</si>
  <si>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</si>
  <si>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</si>
  <si>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</si>
  <si>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</si>
  <si>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</si>
  <si>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</si>
  <si>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</si>
  <si>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</si>
  <si>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</si>
  <si>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</si>
  <si>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</si>
  <si>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</si>
  <si>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</si>
  <si>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</si>
  <si>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</si>
  <si>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</si>
  <si>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</si>
  <si>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</si>
  <si>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</si>
  <si>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</si>
  <si>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</si>
  <si>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</si>
  <si>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</si>
  <si>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</si>
  <si>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</si>
  <si>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</si>
  <si>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</si>
  <si>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</si>
  <si>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</si>
  <si>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</si>
  <si>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</si>
  <si>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</si>
  <si>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</si>
  <si>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</si>
  <si>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</si>
  <si>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</si>
  <si>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</si>
  <si>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</si>
  <si>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</si>
  <si>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</si>
  <si>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</si>
  <si>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</si>
  <si>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</si>
  <si>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</si>
  <si>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</si>
  <si>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</si>
  <si>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</si>
  <si>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</si>
  <si>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</si>
  <si>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</si>
  <si>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</si>
  <si>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</si>
  <si>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</si>
  <si>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</si>
  <si>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</si>
  <si>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</si>
  <si>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</si>
  <si>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</si>
  <si>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</si>
  <si>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</si>
  <si>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</si>
  <si>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</si>
  <si>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</si>
  <si>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</si>
  <si>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</si>
  <si>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</si>
  <si>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</si>
  <si>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</si>
  <si>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</si>
  <si>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</si>
  <si>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</si>
  <si>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</si>
  <si>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</si>
  <si>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</si>
  <si>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</si>
  <si>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</si>
  <si>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</si>
  <si>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</si>
  <si>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</si>
  <si>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</si>
  <si>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</si>
  <si>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</si>
  <si>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</si>
  <si>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</si>
  <si>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</si>
  <si>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</si>
  <si>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</si>
  <si>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</si>
  <si>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</si>
  <si>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</si>
  <si>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</si>
  <si>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</si>
  <si>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</si>
  <si>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</si>
  <si>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</si>
  <si>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</si>
  <si>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</si>
  <si>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</si>
  <si>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</si>
  <si>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</si>
  <si>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</si>
  <si>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</si>
  <si>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</si>
  <si>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</si>
  <si>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</si>
  <si>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</si>
  <si>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</si>
  <si>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</si>
  <si>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</si>
  <si>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</si>
  <si>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</si>
  <si>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</si>
  <si>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</si>
  <si>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</si>
  <si>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</si>
  <si>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</si>
  <si>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</si>
  <si>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</si>
  <si>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</si>
  <si>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</si>
  <si>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</si>
  <si>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</si>
  <si>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</si>
  <si>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</si>
  <si>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</si>
  <si>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</si>
  <si>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</si>
  <si>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</si>
  <si>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</si>
  <si>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</si>
  <si>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</si>
  <si>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</si>
  <si>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</si>
  <si>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</si>
  <si>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</si>
  <si>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</si>
  <si>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</si>
  <si>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</si>
  <si>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</si>
  <si>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</si>
  <si>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</si>
  <si>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</si>
  <si>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</si>
  <si>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</si>
  <si>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</si>
  <si>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</si>
  <si>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</si>
  <si>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</si>
  <si>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</si>
  <si>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</si>
  <si>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</si>
  <si>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</si>
  <si>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</si>
  <si>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</si>
  <si>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</si>
  <si>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</si>
  <si>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</si>
  <si>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</si>
  <si>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</si>
  <si>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</si>
  <si>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</si>
  <si>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</si>
  <si>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</si>
  <si>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</si>
  <si>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</si>
  <si>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</si>
  <si>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</si>
  <si>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</si>
  <si>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</si>
  <si>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</si>
  <si>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</si>
  <si>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</si>
  <si>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</si>
  <si>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</si>
  <si>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</si>
  <si>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</si>
  <si>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</si>
  <si>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</si>
  <si>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</si>
  <si>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</si>
  <si>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</si>
  <si>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</si>
  <si>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</si>
  <si>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</si>
  <si>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</si>
  <si>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</si>
  <si>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</si>
  <si>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</si>
  <si>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</si>
  <si>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</si>
  <si>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</si>
  <si>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</si>
  <si>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</si>
  <si>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</si>
  <si>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</si>
  <si>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</si>
  <si>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</si>
  <si>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</si>
  <si>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</si>
  <si>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</si>
  <si>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</si>
  <si>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</si>
  <si>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</si>
  <si>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</si>
  <si>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</si>
  <si>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</si>
  <si>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</si>
  <si>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</si>
  <si>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</si>
  <si>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</si>
  <si>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</si>
  <si>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</si>
  <si>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</si>
  <si>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</si>
  <si>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</si>
  <si>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</si>
  <si>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</si>
  <si>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</si>
  <si>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</si>
  <si>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</si>
  <si>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</si>
  <si>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</si>
  <si>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</si>
  <si>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</si>
  <si>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</si>
  <si>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</si>
  <si>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</si>
  <si>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</si>
  <si>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</si>
  <si>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</si>
  <si>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</si>
  <si>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</si>
  <si>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</si>
  <si>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</si>
  <si>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</si>
  <si>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</si>
  <si>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</si>
  <si>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</si>
  <si>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</si>
  <si>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</si>
  <si>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</si>
  <si>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</si>
  <si>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</si>
  <si>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</si>
  <si>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</si>
  <si>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</si>
  <si>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</si>
  <si>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</si>
  <si>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</si>
  <si>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</si>
  <si>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</si>
  <si>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</si>
  <si>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</si>
  <si>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</si>
  <si>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</si>
  <si>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</si>
  <si>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</si>
  <si>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</si>
  <si>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</si>
  <si>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</si>
  <si>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</si>
  <si>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</si>
  <si>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</si>
  <si>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</si>
  <si>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</si>
  <si>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</si>
  <si>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</si>
  <si>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</si>
  <si>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</si>
  <si>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</si>
  <si>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</si>
  <si>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</si>
  <si>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</si>
  <si>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</si>
  <si>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</si>
  <si>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</si>
  <si>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</si>
  <si>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</si>
  <si>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</si>
  <si>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</si>
  <si>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</si>
  <si>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</si>
  <si>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</si>
  <si>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</si>
  <si>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</si>
  <si>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</si>
  <si>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</si>
  <si>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</si>
  <si>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</si>
  <si>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</si>
  <si>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</si>
  <si>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</si>
  <si>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</si>
  <si>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</si>
  <si>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</si>
  <si>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</si>
  <si>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</si>
  <si>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</si>
  <si>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</si>
  <si>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</si>
  <si>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</si>
  <si>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</si>
  <si>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</si>
  <si>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</si>
  <si>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</si>
  <si>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</si>
  <si>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</si>
  <si>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</si>
  <si>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</si>
  <si>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</si>
  <si>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</si>
  <si>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</si>
  <si>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</si>
  <si>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</si>
  <si>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</si>
  <si>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</si>
  <si>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</si>
  <si>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</si>
  <si>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</si>
  <si>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</si>
  <si>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</si>
  <si>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</si>
  <si>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</si>
  <si>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</si>
  <si>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</si>
  <si>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</si>
  <si>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</si>
  <si>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</si>
  <si>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</si>
  <si>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</si>
  <si>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</si>
  <si>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</si>
  <si>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</si>
  <si>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</si>
  <si>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</si>
  <si>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</si>
  <si>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</si>
  <si>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</si>
  <si>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</si>
  <si>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</si>
  <si>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</si>
  <si>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</si>
  <si>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</si>
  <si>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</si>
  <si>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</si>
  <si>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</si>
  <si>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</si>
  <si>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</si>
  <si>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</si>
  <si>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</si>
  <si>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</si>
  <si>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</si>
  <si>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</si>
  <si>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</si>
  <si>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</si>
  <si>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</si>
  <si>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</si>
  <si>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</si>
  <si>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</si>
  <si>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</si>
  <si>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</si>
  <si>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</si>
  <si>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</si>
  <si>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</si>
  <si>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</si>
  <si>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</si>
  <si>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</si>
  <si>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</si>
  <si>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</si>
  <si>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</si>
  <si>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</si>
  <si>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</si>
  <si>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</si>
  <si>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</si>
  <si>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</si>
  <si>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</si>
  <si>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</si>
  <si>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</si>
  <si>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</si>
  <si>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</si>
  <si>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</si>
  <si>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</si>
  <si>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</si>
  <si>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</si>
  <si>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</si>
  <si>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</si>
  <si>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</si>
  <si>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</si>
  <si>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</si>
  <si>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</si>
  <si>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</si>
  <si>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</si>
  <si>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</si>
  <si>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</si>
  <si>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</si>
  <si>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</si>
  <si>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</si>
  <si>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</si>
  <si>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</si>
  <si>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</si>
  <si>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</si>
  <si>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</si>
  <si>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</si>
  <si>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</si>
  <si>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</si>
  <si>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</si>
  <si>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</si>
  <si>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</si>
  <si>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</si>
  <si>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</si>
  <si>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</si>
  <si>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</si>
  <si>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</si>
  <si>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</si>
  <si>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</si>
  <si>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</si>
  <si>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</si>
  <si>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</si>
  <si>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</si>
  <si>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</si>
  <si>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</si>
  <si>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</si>
  <si>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</si>
  <si>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</si>
  <si>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</si>
  <si>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</si>
  <si>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</si>
  <si>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</si>
  <si>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</si>
  <si>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</si>
  <si>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</si>
  <si>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</si>
  <si>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</si>
  <si>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</si>
  <si>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</si>
  <si>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</si>
  <si>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</si>
  <si>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</si>
  <si>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</si>
  <si>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</si>
  <si>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</si>
  <si>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</si>
  <si>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</si>
  <si>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</si>
  <si>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</si>
  <si>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</si>
  <si>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</si>
  <si>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</si>
  <si>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</si>
  <si>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</si>
  <si>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</si>
  <si>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</si>
  <si>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</si>
  <si>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</si>
  <si>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</si>
  <si>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</si>
  <si>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</si>
  <si>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</si>
  <si>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</si>
  <si>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</si>
  <si>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</si>
  <si>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</si>
  <si>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</si>
  <si>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</si>
  <si>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</si>
  <si>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</si>
  <si>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</si>
  <si>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</si>
  <si>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</si>
  <si>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</si>
  <si>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</si>
  <si>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</si>
  <si>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</si>
  <si>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</si>
  <si>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</si>
  <si>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</si>
  <si>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</si>
  <si>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</si>
  <si>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</si>
  <si>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</si>
  <si>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</si>
  <si>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</si>
  <si>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</si>
  <si>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</si>
  <si>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</si>
  <si>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</si>
  <si>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</si>
  <si>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</si>
  <si>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</si>
  <si>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</si>
  <si>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</si>
  <si>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</si>
  <si>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</si>
  <si>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</si>
  <si>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</si>
  <si>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</si>
  <si>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</si>
  <si>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</si>
  <si>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</si>
  <si>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</si>
  <si>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</si>
  <si>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</si>
  <si>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</si>
  <si>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</si>
  <si>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</si>
  <si>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</si>
  <si>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</si>
  <si>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</si>
  <si>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</si>
  <si>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</si>
  <si>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</si>
  <si>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</si>
  <si>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</si>
  <si>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</si>
  <si>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</si>
  <si>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</si>
  <si>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</si>
  <si>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</si>
  <si>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</si>
  <si>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</si>
  <si>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</si>
  <si>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</si>
  <si>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</si>
  <si>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</si>
  <si>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</si>
  <si>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</si>
  <si>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</si>
  <si>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</si>
  <si>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</si>
  <si>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</si>
  <si>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</si>
  <si>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</si>
  <si>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</si>
  <si>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</si>
  <si>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</si>
  <si>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</si>
  <si>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</si>
  <si>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</si>
  <si>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</si>
  <si>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</si>
  <si>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</si>
  <si>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</si>
  <si>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</si>
  <si>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</si>
  <si>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</si>
  <si>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</si>
  <si>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</si>
  <si>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</si>
  <si>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</si>
  <si>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</si>
  <si>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</si>
  <si>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</si>
  <si>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</si>
  <si>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</si>
  <si>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</si>
  <si>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</si>
  <si>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</si>
  <si>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</si>
  <si>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</si>
  <si>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</si>
  <si>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</si>
  <si>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</si>
  <si>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</si>
  <si>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</si>
  <si>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</si>
  <si>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</si>
  <si>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</si>
  <si>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</si>
  <si>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</si>
  <si>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</si>
  <si>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</si>
  <si>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</si>
  <si>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</si>
  <si>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</si>
  <si>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</si>
  <si>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</si>
  <si>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</si>
  <si>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</si>
  <si>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</si>
  <si>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</si>
  <si>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</si>
  <si>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</si>
  <si>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</si>
  <si>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</si>
  <si>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</si>
  <si>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</si>
  <si>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</si>
  <si>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</si>
  <si>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</si>
  <si>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</si>
  <si>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</si>
  <si>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</si>
  <si>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</si>
  <si>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</si>
  <si>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</si>
  <si>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</si>
  <si>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</si>
  <si>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</si>
  <si>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</si>
  <si>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</si>
  <si>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</si>
  <si>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</si>
  <si>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</si>
  <si>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</si>
  <si>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</si>
  <si>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</si>
  <si>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</si>
  <si>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</si>
  <si>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</si>
  <si>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</si>
  <si>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</si>
  <si>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</si>
  <si>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</si>
  <si>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</si>
  <si>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</si>
  <si>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</si>
  <si>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</si>
  <si>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</si>
  <si>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</si>
  <si>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</si>
  <si>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</si>
  <si>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</si>
  <si>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</si>
  <si>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</si>
  <si>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</si>
  <si>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</si>
  <si>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</si>
  <si>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</si>
  <si>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</si>
  <si>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</si>
  <si>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</si>
  <si>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</si>
  <si>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</si>
  <si>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</si>
  <si>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</si>
  <si>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</si>
  <si>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</si>
  <si>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</si>
  <si>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</si>
  <si>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</si>
  <si>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</si>
  <si>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</si>
  <si>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</si>
  <si>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</si>
  <si>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</si>
  <si>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</si>
  <si>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</si>
  <si>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</si>
  <si>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</si>
  <si>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</si>
  <si>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</si>
  <si>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</si>
  <si>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</si>
  <si>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</si>
  <si>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</si>
  <si>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</si>
  <si>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</si>
  <si>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</si>
  <si>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</si>
  <si>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</si>
  <si>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</si>
  <si>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</si>
  <si>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</si>
  <si>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</si>
  <si>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</si>
  <si>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</si>
  <si>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</si>
  <si>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</si>
  <si>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</si>
  <si>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</si>
  <si>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</si>
  <si>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</si>
  <si>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</si>
  <si>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</si>
  <si>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</si>
  <si>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</si>
  <si>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</si>
  <si>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</si>
  <si>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</si>
  <si>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</si>
  <si>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</si>
  <si>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</si>
  <si>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</si>
  <si>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</si>
  <si>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</si>
  <si>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</si>
  <si>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</si>
  <si>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</si>
  <si>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</si>
  <si>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</si>
  <si>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</si>
  <si>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</si>
  <si>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</si>
  <si>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</si>
  <si>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</si>
  <si>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</si>
  <si>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</si>
  <si>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</si>
  <si>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</si>
  <si>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</si>
  <si>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</si>
  <si>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</si>
  <si>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</si>
  <si>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</si>
  <si>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</si>
  <si>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</si>
  <si>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</si>
  <si>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</si>
  <si>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</si>
  <si>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</si>
  <si>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</si>
  <si>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</si>
  <si>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</si>
  <si>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</si>
  <si>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</si>
  <si>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</si>
  <si>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</si>
  <si>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</si>
  <si>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</si>
  <si>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</si>
  <si>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</si>
  <si>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</si>
  <si>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</si>
  <si>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</si>
  <si>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</si>
  <si>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</si>
  <si>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</si>
  <si>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</si>
  <si>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</si>
  <si>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</si>
  <si>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</si>
  <si>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</si>
  <si>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</si>
  <si>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</si>
  <si>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</si>
  <si>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</si>
  <si>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</si>
  <si>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</si>
  <si>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</si>
  <si>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</si>
  <si>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</si>
  <si>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</si>
  <si>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</si>
  <si>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</si>
  <si>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</si>
  <si>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</si>
  <si>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</si>
  <si>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</si>
  <si>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</si>
  <si>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</si>
  <si>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</si>
  <si>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</si>
  <si>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</si>
  <si>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</si>
  <si>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</si>
  <si>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</si>
  <si>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</si>
  <si>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</si>
  <si>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</si>
  <si>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</si>
  <si>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</si>
  <si>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</si>
  <si>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</si>
  <si>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</si>
  <si>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</si>
  <si>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</si>
  <si>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</si>
  <si>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</si>
  <si>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</si>
  <si>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</si>
  <si>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</si>
  <si>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</si>
  <si>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</si>
  <si>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</si>
  <si>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</si>
  <si>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</si>
  <si>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</si>
  <si>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</si>
  <si>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</si>
  <si>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</si>
  <si>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</si>
  <si>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</si>
  <si>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</si>
  <si>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</si>
  <si>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</si>
  <si>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</si>
  <si>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</si>
  <si>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</si>
  <si>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</si>
  <si>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</si>
  <si>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</si>
  <si>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</si>
  <si>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</si>
  <si>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</si>
  <si>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</si>
  <si>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</si>
  <si>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</si>
  <si>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</si>
  <si>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</si>
  <si>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</si>
  <si>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</si>
  <si>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</si>
  <si>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</si>
  <si>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</si>
  <si>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</si>
  <si>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</si>
  <si>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</si>
  <si>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</si>
  <si>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</si>
  <si>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</si>
  <si>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</si>
  <si>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</si>
  <si>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</si>
  <si>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</si>
  <si>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</si>
  <si>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</si>
  <si>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</si>
  <si>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</si>
  <si>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</si>
  <si>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</si>
  <si>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</si>
  <si>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</si>
  <si>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</si>
  <si>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</si>
  <si>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</si>
  <si>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</si>
  <si>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</si>
  <si>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</si>
  <si>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</si>
  <si>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</si>
  <si>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</si>
  <si>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</si>
  <si>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</si>
  <si>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</si>
  <si>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</si>
  <si>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</si>
  <si>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</si>
  <si>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</si>
  <si>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</si>
  <si>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</si>
  <si>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</si>
  <si>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</si>
  <si>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</si>
  <si>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</si>
  <si>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</si>
  <si>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</si>
  <si>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</si>
  <si>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</si>
  <si>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</si>
  <si>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</si>
  <si>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</si>
  <si>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</si>
  <si>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</si>
  <si>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</si>
  <si>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</si>
  <si>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</si>
  <si>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</si>
  <si>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</si>
  <si>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</si>
  <si>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</si>
  <si>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</si>
  <si>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</si>
  <si>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</si>
  <si>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</si>
  <si>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</si>
  <si>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</si>
  <si>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</si>
  <si>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</si>
  <si>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</si>
  <si>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</si>
  <si>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</si>
  <si>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</si>
  <si>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</si>
  <si>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</si>
  <si>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</si>
  <si>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</si>
  <si>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</si>
  <si>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</si>
  <si>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</si>
  <si>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</si>
  <si>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</si>
  <si>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</si>
  <si>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</si>
  <si>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</si>
  <si>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</si>
  <si>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</si>
  <si>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</si>
  <si>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</si>
  <si>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</si>
  <si>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</si>
  <si>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</si>
  <si>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</si>
  <si>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</si>
  <si>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</si>
  <si>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</si>
  <si>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</si>
  <si>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</si>
  <si>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</si>
  <si>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</si>
  <si>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</si>
  <si>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</si>
  <si>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</si>
  <si>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</si>
  <si>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</si>
  <si>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</si>
  <si>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</si>
  <si>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</si>
  <si>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</si>
  <si>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</si>
  <si>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</si>
  <si>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</si>
  <si>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</si>
  <si>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</si>
  <si>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</si>
  <si>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</si>
  <si>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</si>
  <si>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</si>
  <si>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</si>
  <si>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</si>
  <si>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</si>
  <si>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</si>
  <si>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</si>
  <si>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</si>
  <si>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</si>
  <si>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</si>
  <si>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</si>
  <si>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</si>
  <si>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</si>
  <si>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</si>
  <si>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</si>
  <si>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</si>
  <si>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</si>
  <si>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</si>
  <si>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</si>
  <si>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</si>
  <si>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</si>
  <si>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</si>
  <si>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</si>
  <si>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</si>
  <si>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</si>
  <si>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</si>
  <si>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</si>
  <si>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</si>
  <si>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</si>
  <si>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</si>
  <si>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</si>
  <si>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</si>
  <si>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</si>
  <si>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</si>
  <si>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</si>
  <si>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</si>
  <si>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</si>
  <si>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</si>
  <si>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</si>
  <si>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</si>
  <si>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</si>
  <si>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</si>
  <si>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</si>
  <si>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</si>
  <si>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</si>
  <si>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</si>
  <si>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</si>
  <si>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</si>
  <si>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</si>
  <si>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</si>
  <si>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</si>
  <si>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</si>
  <si>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</si>
  <si>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</si>
  <si>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</si>
  <si>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</si>
  <si>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</si>
  <si>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</si>
  <si>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</si>
  <si>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</si>
  <si>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</si>
  <si>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</si>
  <si>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</si>
  <si>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</si>
  <si>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</si>
  <si>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</si>
  <si>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</si>
  <si>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</si>
  <si>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</si>
  <si>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</si>
  <si>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</si>
  <si>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</si>
  <si>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</si>
  <si>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</si>
  <si>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</si>
  <si>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</si>
  <si>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</si>
  <si>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</si>
  <si>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</si>
  <si>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</si>
  <si>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</si>
  <si>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</si>
  <si>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</si>
  <si>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</si>
  <si>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</si>
  <si>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</si>
  <si>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</si>
  <si>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</si>
  <si>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</si>
  <si>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</si>
  <si>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</si>
  <si>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</si>
  <si>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</si>
  <si>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</si>
  <si>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</si>
  <si>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</si>
  <si>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</si>
  <si>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</si>
  <si>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</si>
  <si>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</si>
  <si>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</si>
  <si>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</si>
  <si>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</si>
  <si>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</si>
  <si>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</si>
  <si>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</si>
  <si>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</si>
  <si>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</si>
  <si>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</si>
  <si>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</si>
  <si>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</si>
  <si>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</si>
  <si>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</si>
  <si>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</si>
  <si>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</si>
  <si>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</si>
  <si>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</si>
  <si>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</si>
  <si>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</si>
  <si>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</si>
  <si>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</si>
  <si>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</si>
  <si>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</si>
  <si>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</si>
  <si>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</si>
  <si>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</si>
  <si>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</si>
  <si>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</si>
  <si>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</si>
  <si>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</si>
  <si>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</si>
  <si>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</si>
  <si>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</si>
  <si>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</si>
  <si>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</si>
  <si>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</si>
  <si>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</si>
  <si>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</si>
  <si>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</si>
  <si>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</si>
  <si>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</si>
  <si>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</si>
  <si>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</si>
  <si>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</si>
  <si>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</si>
  <si>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</si>
  <si>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</si>
  <si>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</si>
  <si>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</si>
  <si>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</si>
  <si>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</si>
  <si>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</si>
  <si>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</si>
  <si>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</si>
  <si>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</si>
  <si>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</si>
  <si>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</si>
  <si>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</si>
  <si>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</si>
  <si>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</si>
  <si>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</si>
  <si>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</si>
  <si>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</si>
  <si>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</si>
  <si>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</si>
  <si>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</si>
  <si>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</si>
  <si>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</si>
  <si>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</si>
  <si>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</si>
  <si>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</si>
  <si>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</si>
  <si>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</si>
  <si>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</si>
  <si>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</si>
  <si>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</si>
  <si>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</si>
  <si>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</si>
  <si>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</si>
  <si>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</si>
  <si>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</si>
  <si>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</si>
  <si>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</si>
  <si>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</si>
  <si>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</si>
  <si>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</si>
  <si>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</si>
  <si>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</si>
  <si>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</si>
  <si>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</si>
  <si>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</si>
  <si>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</si>
  <si>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</si>
  <si>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</si>
  <si>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</si>
  <si>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</si>
  <si>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</si>
  <si>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</si>
  <si>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</si>
  <si>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</si>
  <si>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</si>
  <si>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</si>
  <si>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</si>
  <si>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</si>
  <si>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</si>
  <si>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</si>
  <si>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</si>
  <si>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</si>
  <si>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</si>
  <si>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</si>
  <si>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</si>
  <si>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</si>
  <si>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</si>
  <si>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</si>
  <si>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</si>
  <si>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</si>
  <si>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</si>
  <si>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</si>
  <si>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</si>
  <si>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</si>
  <si>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</si>
  <si>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</si>
  <si>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</si>
  <si>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</si>
  <si>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</si>
  <si>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</si>
  <si>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</si>
  <si>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</si>
  <si>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</si>
  <si>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</si>
  <si>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</si>
  <si>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</si>
  <si>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</si>
  <si>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</si>
  <si>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</si>
  <si>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</si>
  <si>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</si>
  <si>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</si>
  <si>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</si>
  <si>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</si>
  <si>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</si>
  <si>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</si>
  <si>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</si>
  <si>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</si>
  <si>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</si>
  <si>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</si>
  <si>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</si>
  <si>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</si>
  <si>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</si>
  <si>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</si>
  <si>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</si>
  <si>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</si>
  <si>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</si>
  <si>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</si>
  <si>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</si>
  <si>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</si>
  <si>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</si>
  <si>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</si>
  <si>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</si>
  <si>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</si>
  <si>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</si>
  <si>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</si>
  <si>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</si>
  <si>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</si>
  <si>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</si>
  <si>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</si>
  <si>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</si>
  <si>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</si>
  <si>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</si>
  <si>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</si>
  <si>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</si>
  <si>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</si>
  <si>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</si>
  <si>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</si>
  <si>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</si>
  <si>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</si>
  <si>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</si>
  <si>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</si>
  <si>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</si>
  <si>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</si>
  <si>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</si>
  <si>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</si>
  <si>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</si>
  <si>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</si>
  <si>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</si>
  <si>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</si>
  <si>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</si>
  <si>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</si>
  <si>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</si>
  <si>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</si>
  <si>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</si>
  <si>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</si>
  <si>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</si>
  <si>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</si>
  <si>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</si>
  <si>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</si>
  <si>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</si>
  <si>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</si>
  <si>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</si>
  <si>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</si>
  <si>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</si>
  <si>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</si>
  <si>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</si>
  <si>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</si>
  <si>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</si>
  <si>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</si>
  <si>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</si>
  <si>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</si>
  <si>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</si>
  <si>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</si>
  <si>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</si>
  <si>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</si>
  <si>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</si>
  <si>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</si>
  <si>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</si>
  <si>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</si>
  <si>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</si>
  <si>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</si>
  <si>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</si>
  <si>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</si>
  <si>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</si>
  <si>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</si>
  <si>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</si>
  <si>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</si>
  <si>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</si>
  <si>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</si>
  <si>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</si>
  <si>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</si>
  <si>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</si>
  <si>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</si>
  <si>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</si>
  <si>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</si>
  <si>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</si>
  <si>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</si>
  <si>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</si>
  <si>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</si>
  <si>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</si>
  <si>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</si>
  <si>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</si>
  <si>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</si>
  <si>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</si>
  <si>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</si>
  <si>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</si>
  <si>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</si>
  <si>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</si>
  <si>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</si>
  <si>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</si>
  <si>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</si>
  <si>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</si>
  <si>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</si>
  <si>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</si>
  <si>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</si>
  <si>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</si>
  <si>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</si>
  <si>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</si>
  <si>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</si>
  <si>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</si>
  <si>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</si>
  <si>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</si>
  <si>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</si>
  <si>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</si>
  <si>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</si>
  <si>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</si>
  <si>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</si>
  <si>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</si>
  <si>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</si>
  <si>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</si>
  <si>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</si>
  <si>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</si>
  <si>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</si>
  <si>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</si>
  <si>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</si>
  <si>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</si>
  <si>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</si>
  <si>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</si>
  <si>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</si>
  <si>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</si>
  <si>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</si>
  <si>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</si>
  <si>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</si>
  <si>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</si>
  <si>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</si>
  <si>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</si>
  <si>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</si>
  <si>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</si>
  <si>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</si>
  <si>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</si>
  <si>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</si>
  <si>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</si>
  <si>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</si>
  <si>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</si>
  <si>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</si>
  <si>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</si>
  <si>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</si>
  <si>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</si>
  <si>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</si>
  <si>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</si>
  <si>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</si>
  <si>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</si>
  <si>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</si>
  <si>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</si>
  <si>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</si>
  <si>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</si>
  <si>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</si>
  <si>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</si>
  <si>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</si>
  <si>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</si>
  <si>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</si>
  <si>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</si>
  <si>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</si>
  <si>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</si>
  <si>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</si>
  <si>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</si>
  <si>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</si>
  <si>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</si>
  <si>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</si>
  <si>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</si>
  <si>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</si>
  <si>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</si>
  <si>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</si>
  <si>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</si>
  <si>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</si>
  <si>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</si>
  <si>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</si>
  <si>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</si>
  <si>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</si>
  <si>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</si>
  <si>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</si>
  <si>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</si>
  <si>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</si>
  <si>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</si>
  <si>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</si>
  <si>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</si>
  <si>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</si>
  <si>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</si>
  <si>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</si>
  <si>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</si>
  <si>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</si>
  <si>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</si>
  <si>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</si>
  <si>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</si>
  <si>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</si>
  <si>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</si>
  <si>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</si>
  <si>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</si>
  <si>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</si>
  <si>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</si>
  <si>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</si>
  <si>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</si>
  <si>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</si>
  <si>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</si>
  <si>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</si>
  <si>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</si>
  <si>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</si>
  <si>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</si>
  <si>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</si>
  <si>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</si>
  <si>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</si>
  <si>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</si>
  <si>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</si>
  <si>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</si>
  <si>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</si>
  <si>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</si>
  <si>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</si>
  <si>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</si>
  <si>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</si>
  <si>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</si>
  <si>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</si>
  <si>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</si>
  <si>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</si>
  <si>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</si>
  <si>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</si>
  <si>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</si>
  <si>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</si>
  <si>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</si>
  <si>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</si>
  <si>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</si>
  <si>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</si>
  <si>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</si>
  <si>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</si>
  <si>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</si>
  <si>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</si>
  <si>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</si>
  <si>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</si>
  <si>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</si>
  <si>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</si>
  <si>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</si>
  <si>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</si>
  <si>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</si>
  <si>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</si>
  <si>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</si>
  <si>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</si>
  <si>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</si>
  <si>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</si>
  <si>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</si>
  <si>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</si>
  <si>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</si>
  <si>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</si>
  <si>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</si>
  <si>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</si>
  <si>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</si>
  <si>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</si>
  <si>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</si>
  <si>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</si>
  <si>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</si>
  <si>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</si>
  <si>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</si>
  <si>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</si>
  <si>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</si>
  <si>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</si>
  <si>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</si>
  <si>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</si>
  <si>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</si>
  <si>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</si>
  <si>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</si>
  <si>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</si>
  <si>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</si>
  <si>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</si>
  <si>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</si>
  <si>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</si>
  <si>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</si>
  <si>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</si>
  <si>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</si>
  <si>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</si>
  <si>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</si>
  <si>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</si>
  <si>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</si>
  <si>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</si>
  <si>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</si>
  <si>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</si>
  <si>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</si>
  <si>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</si>
  <si>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</si>
  <si>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</si>
  <si>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</si>
  <si>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</si>
  <si>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</si>
  <si>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</si>
  <si>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</si>
  <si>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</si>
  <si>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</si>
  <si>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</si>
  <si>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</si>
  <si>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</si>
  <si>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</si>
  <si>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</si>
  <si>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</si>
  <si>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</si>
  <si>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</si>
  <si>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</si>
  <si>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</si>
  <si>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</si>
  <si>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</si>
  <si>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</si>
  <si>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</si>
  <si>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</si>
  <si>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</si>
  <si>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</si>
  <si>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</si>
  <si>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</si>
  <si>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</si>
  <si>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</si>
  <si>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</si>
  <si>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</si>
  <si>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</si>
  <si>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</si>
  <si>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</si>
  <si>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</si>
  <si>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</si>
  <si>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</si>
  <si>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</si>
  <si>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</si>
  <si>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</si>
  <si>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</si>
  <si>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</si>
  <si>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</si>
  <si>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</si>
  <si>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</si>
  <si>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</si>
  <si>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</si>
  <si>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</si>
  <si>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</si>
  <si>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</si>
  <si>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</si>
  <si>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</si>
  <si>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</si>
  <si>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</si>
  <si>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</si>
  <si>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</si>
  <si>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</si>
  <si>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</si>
  <si>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</si>
  <si>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</si>
  <si>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</si>
  <si>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</si>
  <si>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</si>
  <si>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</si>
  <si>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</si>
  <si>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</si>
  <si>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</si>
  <si>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</si>
  <si>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</si>
  <si>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</si>
  <si>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</si>
  <si>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</si>
  <si>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</si>
  <si>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</si>
  <si>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</si>
  <si>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</si>
  <si>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</si>
  <si>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</si>
  <si>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</si>
  <si>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</si>
  <si>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</si>
  <si>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</si>
  <si>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</si>
  <si>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</si>
  <si>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</si>
  <si>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</si>
  <si>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</si>
  <si>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</si>
  <si>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</si>
  <si>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</si>
  <si>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</si>
  <si>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</si>
  <si>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</si>
  <si>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</si>
  <si>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</si>
  <si>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</si>
  <si>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</si>
  <si>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</si>
  <si>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</si>
  <si>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</si>
  <si>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</si>
  <si>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</si>
  <si>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</si>
  <si>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</si>
  <si>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</si>
  <si>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</si>
  <si>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</si>
  <si>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</si>
  <si>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</si>
  <si>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</si>
  <si>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</si>
  <si>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</si>
  <si>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</si>
  <si>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</si>
  <si>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</si>
  <si>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</si>
  <si>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</si>
  <si>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</si>
  <si>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</si>
  <si>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</si>
  <si>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</si>
  <si>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</si>
  <si>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</si>
  <si>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</si>
  <si>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</si>
  <si>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</si>
  <si>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</si>
  <si>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</si>
  <si>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</si>
  <si>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</si>
  <si>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</si>
  <si>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</si>
  <si>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</si>
  <si>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</si>
  <si>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</si>
  <si>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</si>
  <si>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</si>
  <si>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</si>
  <si>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</si>
  <si>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</si>
  <si>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</si>
  <si>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</si>
  <si>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</si>
  <si>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</si>
  <si>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</si>
  <si>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</si>
  <si>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</si>
  <si>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</si>
  <si>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</si>
  <si>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</si>
  <si>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</si>
  <si>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</si>
  <si>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</si>
  <si>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</si>
  <si>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</si>
  <si>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</si>
  <si>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</si>
  <si>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</si>
  <si>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</si>
  <si>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</si>
  <si>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</si>
  <si>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</si>
  <si>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</si>
  <si>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</si>
  <si>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</si>
  <si>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</si>
  <si>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</si>
  <si>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</si>
  <si>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</si>
  <si>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</si>
  <si>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</si>
  <si>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</si>
  <si>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</si>
  <si>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</si>
  <si>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</si>
  <si>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</si>
  <si>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</si>
  <si>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</si>
  <si>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</si>
  <si>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</si>
  <si>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</si>
  <si>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</si>
  <si>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</si>
  <si>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</si>
  <si>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</si>
  <si>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</si>
  <si>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</si>
  <si>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</si>
  <si>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</si>
  <si>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</si>
  <si>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</si>
  <si>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</si>
  <si>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</si>
  <si>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</si>
  <si>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</si>
  <si>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</si>
  <si>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</si>
  <si>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</si>
  <si>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</si>
  <si>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</si>
  <si>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</si>
  <si>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</si>
  <si>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</si>
  <si>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</si>
  <si>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</si>
  <si>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</si>
  <si>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</si>
  <si>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</si>
  <si>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</si>
  <si>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</si>
  <si>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</si>
  <si>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</si>
  <si>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</si>
  <si>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</si>
  <si>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</si>
  <si>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</si>
  <si>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</si>
  <si>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</si>
  <si>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</si>
  <si>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</si>
  <si>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</si>
  <si>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</si>
  <si>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</si>
  <si>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</si>
  <si>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</si>
  <si>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</si>
  <si>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</si>
  <si>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</si>
  <si>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</si>
  <si>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</si>
  <si>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</si>
  <si>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</si>
  <si>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</si>
  <si>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</si>
  <si>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</si>
  <si>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</si>
  <si>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</si>
  <si>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</si>
  <si>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</si>
  <si>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</si>
  <si>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</si>
  <si>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</si>
  <si>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</si>
  <si>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</si>
  <si>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</si>
  <si>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</si>
  <si>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</si>
  <si>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</si>
  <si>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</si>
  <si>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</si>
  <si>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</si>
  <si>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</si>
  <si>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</si>
  <si>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</si>
  <si>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</si>
  <si>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</si>
  <si>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</si>
  <si>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</si>
  <si>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</si>
  <si>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</si>
  <si>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</si>
  <si>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</si>
  <si>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</si>
  <si>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</si>
  <si>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</si>
  <si>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</si>
  <si>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</si>
  <si>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</si>
  <si>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</si>
  <si>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</si>
  <si>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</si>
  <si>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</si>
  <si>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</si>
  <si>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</si>
  <si>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</si>
  <si>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</si>
  <si>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</si>
  <si>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</si>
  <si>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</si>
  <si>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</si>
  <si>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</si>
  <si>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</si>
  <si>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</si>
  <si>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</si>
  <si>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</si>
  <si>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</si>
  <si>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</si>
  <si>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</si>
  <si>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</si>
  <si>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</si>
  <si>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</si>
  <si>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</si>
  <si>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</si>
  <si>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</si>
  <si>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</si>
  <si>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</si>
  <si>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</si>
  <si>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</si>
  <si>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</si>
  <si>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</si>
  <si>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</si>
  <si>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</si>
  <si>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</si>
  <si>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</si>
  <si>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</si>
  <si>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</si>
  <si>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</si>
  <si>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</si>
  <si>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</si>
  <si>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</si>
  <si>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</si>
  <si>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</si>
  <si>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</si>
  <si>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</si>
  <si>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</si>
  <si>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</si>
  <si>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</si>
  <si>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</si>
  <si>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</si>
  <si>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</si>
  <si>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</si>
  <si>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</si>
  <si>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</si>
  <si>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</si>
  <si>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</si>
  <si>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</si>
  <si>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</si>
  <si>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</si>
  <si>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</si>
  <si>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</si>
  <si>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</si>
  <si>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</si>
  <si>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</si>
  <si>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</si>
  <si>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</si>
  <si>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</si>
  <si>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</si>
  <si>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</si>
  <si>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</si>
  <si>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</si>
  <si>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</si>
  <si>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</si>
  <si>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</si>
  <si>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</si>
  <si>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</si>
  <si>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</si>
  <si>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</si>
  <si>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</si>
  <si>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</si>
  <si>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</si>
  <si>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</si>
  <si>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</si>
  <si>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</si>
  <si>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</si>
  <si>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</si>
  <si>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</si>
  <si>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</si>
  <si>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</si>
  <si>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</si>
  <si>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</si>
  <si>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</si>
  <si>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</si>
  <si>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</si>
  <si>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</si>
  <si>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</si>
  <si>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</si>
  <si>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</si>
  <si>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</si>
  <si>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</si>
  <si>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</si>
  <si>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</si>
  <si>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</si>
  <si>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</si>
  <si>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</si>
  <si>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</si>
  <si>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</si>
  <si>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</si>
  <si>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</si>
  <si>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</si>
  <si>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</si>
  <si>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</si>
  <si>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</si>
  <si>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</si>
  <si>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</si>
  <si>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</si>
  <si>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</si>
  <si>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</si>
  <si>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</si>
  <si>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</si>
  <si>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</si>
  <si>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</si>
  <si>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</si>
  <si>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</si>
  <si>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</si>
  <si>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</si>
  <si>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</si>
  <si>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</si>
  <si>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</si>
  <si>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</si>
  <si>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</si>
  <si>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</si>
  <si>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</si>
  <si>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</si>
  <si>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</si>
  <si>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</si>
  <si>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</si>
  <si>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</si>
  <si>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</si>
  <si>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</si>
  <si>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</si>
  <si>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</si>
  <si>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</si>
  <si>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</si>
  <si>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</si>
  <si>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</si>
  <si>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</si>
  <si>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</si>
  <si>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</si>
  <si>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</si>
  <si>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</si>
  <si>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</si>
  <si>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</si>
  <si>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</si>
  <si>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</si>
  <si>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</si>
  <si>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</si>
  <si>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</si>
  <si>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</si>
  <si>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</si>
  <si>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</si>
  <si>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</si>
  <si>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</si>
  <si>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</si>
  <si>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</si>
  <si>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</si>
  <si>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</si>
  <si>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</si>
  <si>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</si>
  <si>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</si>
  <si>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</si>
  <si>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</si>
  <si>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</si>
  <si>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</si>
  <si>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</si>
  <si>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</si>
  <si>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</si>
  <si>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</si>
  <si>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</si>
  <si>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</si>
  <si>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</si>
  <si>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</si>
  <si>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</si>
  <si>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</si>
  <si>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</si>
  <si>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</si>
  <si>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</si>
  <si>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</si>
  <si>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</si>
  <si>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</si>
  <si>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</si>
  <si>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</si>
  <si>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</si>
  <si>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</si>
  <si>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</si>
  <si>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</si>
  <si>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</si>
  <si>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</si>
  <si>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</si>
  <si>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</si>
  <si>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</si>
  <si>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</si>
  <si>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</si>
  <si>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</si>
  <si>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</si>
  <si>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</si>
  <si>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</si>
  <si>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</si>
  <si>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</si>
  <si>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</si>
  <si>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</si>
  <si>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</si>
  <si>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</si>
  <si>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</si>
  <si>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</si>
  <si>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</si>
  <si>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</si>
  <si>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</si>
  <si>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</si>
  <si>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</si>
  <si>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</si>
  <si>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</si>
  <si>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</si>
  <si>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</si>
  <si>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</si>
  <si>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</si>
  <si>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</si>
  <si>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</si>
  <si>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</si>
  <si>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</si>
  <si>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</si>
  <si>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</si>
  <si>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</si>
  <si>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</si>
  <si>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</si>
  <si>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</si>
  <si>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</si>
  <si>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</si>
  <si>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</si>
  <si>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</si>
  <si>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</si>
  <si>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</si>
  <si>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</si>
  <si>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</si>
  <si>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</si>
  <si>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</si>
  <si>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</si>
  <si>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</si>
  <si>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</si>
  <si>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</si>
  <si>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</si>
  <si>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</si>
  <si>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</si>
  <si>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</si>
  <si>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</si>
  <si>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</si>
  <si>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</si>
  <si>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</si>
  <si>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</si>
  <si>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</si>
  <si>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</si>
  <si>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</si>
  <si>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</si>
  <si>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</si>
  <si>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</si>
  <si>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</si>
  <si>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</si>
  <si>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</si>
  <si>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</si>
  <si>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</si>
  <si>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</si>
  <si>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</si>
  <si>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</si>
  <si>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</si>
  <si>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</si>
  <si>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</si>
  <si>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</si>
  <si>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</si>
  <si>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</si>
  <si>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</si>
  <si>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</si>
  <si>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</si>
  <si>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</si>
  <si>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</si>
  <si>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</si>
  <si>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</si>
  <si>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</si>
  <si>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</si>
  <si>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</si>
  <si>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</si>
  <si>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</si>
  <si>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</si>
  <si>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</si>
  <si>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</si>
  <si>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</si>
  <si>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</si>
  <si>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</si>
  <si>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</si>
  <si>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</si>
  <si>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</si>
  <si>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</si>
  <si>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</si>
  <si>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</si>
  <si>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</si>
  <si>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</si>
  <si>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</si>
  <si>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</si>
  <si>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</si>
  <si>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</si>
  <si>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</si>
  <si>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</si>
  <si>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</si>
  <si>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</si>
  <si>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</si>
  <si>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</si>
  <si>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</si>
  <si>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</si>
  <si>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</si>
  <si>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</si>
  <si>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</si>
  <si>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</si>
  <si>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</si>
  <si>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</si>
  <si>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</si>
  <si>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</si>
  <si>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</si>
  <si>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</si>
  <si>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</si>
  <si>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</si>
  <si>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</si>
  <si>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</si>
  <si>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</si>
  <si>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</si>
  <si>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</si>
  <si>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</si>
  <si>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</si>
  <si>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</si>
  <si>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</si>
  <si>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</si>
  <si>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</si>
  <si>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</si>
  <si>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</si>
  <si>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</si>
  <si>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</si>
  <si>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</si>
  <si>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</si>
  <si>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</si>
  <si>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</si>
  <si>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</si>
  <si>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</si>
  <si>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</si>
  <si>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</si>
  <si>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</si>
  <si>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</si>
  <si>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</si>
  <si>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</si>
  <si>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</si>
  <si>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</si>
  <si>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</si>
  <si>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</si>
  <si>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</si>
  <si>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</si>
  <si>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</si>
  <si>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</si>
  <si>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</si>
  <si>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</si>
  <si>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</si>
  <si>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</si>
  <si>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</si>
  <si>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</si>
  <si>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</si>
  <si>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</si>
  <si>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</si>
  <si>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</si>
  <si>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</si>
  <si>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</si>
  <si>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</si>
  <si>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</si>
  <si>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</si>
  <si>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</si>
  <si>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</si>
  <si>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</si>
  <si>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</si>
  <si>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</si>
  <si>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</si>
  <si>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</si>
  <si>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</si>
  <si>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</si>
  <si>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</si>
  <si>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</si>
  <si>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</si>
  <si>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</si>
  <si>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</si>
  <si>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</si>
  <si>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</si>
  <si>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</si>
  <si>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</si>
  <si>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</si>
  <si>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</si>
  <si>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</si>
  <si>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</si>
  <si>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</si>
  <si>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</si>
  <si>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</si>
  <si>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</si>
  <si>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</si>
  <si>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</si>
  <si>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</si>
  <si>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</si>
  <si>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</si>
  <si>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</si>
  <si>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</si>
  <si>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</si>
  <si>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</si>
  <si>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</si>
  <si>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</si>
  <si>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</si>
  <si>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</si>
  <si>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</si>
  <si>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</si>
  <si>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</si>
  <si>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</si>
  <si>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</si>
  <si>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</si>
  <si>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</si>
  <si>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</si>
  <si>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</si>
  <si>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</si>
  <si>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</si>
  <si>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</si>
  <si>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</si>
  <si>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</si>
  <si>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</si>
  <si>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</si>
  <si>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</si>
  <si>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</si>
  <si>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</si>
  <si>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</si>
  <si>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</si>
  <si>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</si>
  <si>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</si>
  <si>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</si>
  <si>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</si>
  <si>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</si>
  <si>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</si>
  <si>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</si>
  <si>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</si>
  <si>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</si>
  <si>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</si>
  <si>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</si>
  <si>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</si>
  <si>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</si>
  <si>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</si>
  <si>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</si>
  <si>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</si>
  <si>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</si>
  <si>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</si>
  <si>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</si>
  <si>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</si>
  <si>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</si>
  <si>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</si>
  <si>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</si>
  <si>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</si>
  <si>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</si>
  <si>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</si>
  <si>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</si>
  <si>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</si>
  <si>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</si>
  <si>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</si>
  <si>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</si>
  <si>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</si>
  <si>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</si>
  <si>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</si>
  <si>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</si>
  <si>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</si>
  <si>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</si>
  <si>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</si>
  <si>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</si>
  <si>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</si>
  <si>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</si>
  <si>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</si>
  <si>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</si>
  <si>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</si>
  <si>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</si>
  <si>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</si>
  <si>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</si>
  <si>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</si>
  <si>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</si>
  <si>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</si>
  <si>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</si>
  <si>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</si>
  <si>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</si>
  <si>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</si>
  <si>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</si>
  <si>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</si>
  <si>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</si>
  <si>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</si>
  <si>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</si>
  <si>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</si>
  <si>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</si>
  <si>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</si>
  <si>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</si>
  <si>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</si>
  <si>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</si>
  <si>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</si>
  <si>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</si>
  <si>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</si>
  <si>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</si>
  <si>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</si>
  <si>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</si>
  <si>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</si>
  <si>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</si>
  <si>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</si>
  <si>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</si>
  <si>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</si>
  <si>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</si>
  <si>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</si>
  <si>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</si>
  <si>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</si>
  <si>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</si>
  <si>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</si>
  <si>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</si>
  <si>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</si>
  <si>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</si>
  <si>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</si>
  <si>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</si>
  <si>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</si>
  <si>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</si>
  <si>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</si>
  <si>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</si>
  <si>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</si>
  <si>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</si>
  <si>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</si>
  <si>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</si>
  <si>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</si>
  <si>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</si>
  <si>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</si>
  <si>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</si>
  <si>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</si>
  <si>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</si>
  <si>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</si>
  <si>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</si>
  <si>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</si>
  <si>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</si>
  <si>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</si>
  <si>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</si>
  <si>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</si>
  <si>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</si>
  <si>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</si>
  <si>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</si>
  <si>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</si>
  <si>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</si>
  <si>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</si>
  <si>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</si>
  <si>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</si>
  <si>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</si>
  <si>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</si>
  <si>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</si>
  <si>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</si>
  <si>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</si>
  <si>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</si>
  <si>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</si>
  <si>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</si>
  <si>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</si>
  <si>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</si>
  <si>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</si>
  <si>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</si>
  <si>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</si>
  <si>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</si>
  <si>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</si>
  <si>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</si>
  <si>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</si>
  <si>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</si>
  <si>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</si>
  <si>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</si>
  <si>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</si>
  <si>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</si>
  <si>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</si>
  <si>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</si>
  <si>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</si>
  <si>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</si>
  <si>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</si>
  <si>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</si>
  <si>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</si>
  <si>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</si>
  <si>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</si>
  <si>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</si>
  <si>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</si>
  <si>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</si>
  <si>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</si>
  <si>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</si>
  <si>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</si>
  <si>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</si>
  <si>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</si>
  <si>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</si>
  <si>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</si>
  <si>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</si>
  <si>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</si>
  <si>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</si>
  <si>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</si>
  <si>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</si>
  <si>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</si>
  <si>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</si>
  <si>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</si>
  <si>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</si>
  <si>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</si>
  <si>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</si>
  <si>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</si>
  <si>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</si>
  <si>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</si>
  <si>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</si>
  <si>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</si>
  <si>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</si>
  <si>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</si>
  <si>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</si>
  <si>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</si>
  <si>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</si>
  <si>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</si>
  <si>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</si>
  <si>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</si>
  <si>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</si>
  <si>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</si>
  <si>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</si>
  <si>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</si>
  <si>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</si>
  <si>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</si>
  <si>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</si>
  <si>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</si>
  <si>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</si>
  <si>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</si>
  <si>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</si>
  <si>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</si>
  <si>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</si>
  <si>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</si>
  <si>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</si>
  <si>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</si>
  <si>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</si>
  <si>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</si>
  <si>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</si>
  <si>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</si>
  <si>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</si>
  <si>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</si>
  <si>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</si>
  <si>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</si>
  <si>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</si>
  <si>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</si>
  <si>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</si>
  <si>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</si>
  <si>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</si>
  <si>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</si>
  <si>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</si>
  <si>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</si>
  <si>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</si>
  <si>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</si>
  <si>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</si>
  <si>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</si>
  <si>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</si>
  <si>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</si>
  <si>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</si>
  <si>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</si>
  <si>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</si>
  <si>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</si>
  <si>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</si>
  <si>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</si>
  <si>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</si>
  <si>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</si>
  <si>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</si>
  <si>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</si>
  <si>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</si>
  <si>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</si>
  <si>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</si>
  <si>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</si>
  <si>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</si>
  <si>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</si>
  <si>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</si>
  <si>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</si>
  <si>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</si>
  <si>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</si>
  <si>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</si>
  <si>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</si>
  <si>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</si>
  <si>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</si>
  <si>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</si>
  <si>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</si>
  <si>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</si>
  <si>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</si>
  <si>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</si>
  <si>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</si>
  <si>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</si>
  <si>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</si>
  <si>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</si>
  <si>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</si>
  <si>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</si>
  <si>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</si>
  <si>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</si>
  <si>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</si>
  <si>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</si>
  <si>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</si>
  <si>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</si>
  <si>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</si>
  <si>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</si>
  <si>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</si>
  <si>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</si>
  <si>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</si>
  <si>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</si>
  <si>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</si>
  <si>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</si>
  <si>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</si>
  <si>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</si>
  <si>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</si>
  <si>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</si>
  <si>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</si>
  <si>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</si>
  <si>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</si>
  <si>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</si>
  <si>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</si>
  <si>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</si>
  <si>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</si>
  <si>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</si>
  <si>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</si>
  <si>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</si>
  <si>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</si>
  <si>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</si>
  <si>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</si>
  <si>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</si>
  <si>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</si>
  <si>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</si>
  <si>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</si>
  <si>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</si>
  <si>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</si>
  <si>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</si>
  <si>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</si>
  <si>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</si>
  <si>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</si>
  <si>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</si>
  <si>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</si>
  <si>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</si>
  <si>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</si>
  <si>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</si>
  <si>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</si>
  <si>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</si>
  <si>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</si>
  <si>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</si>
  <si>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</si>
  <si>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</si>
  <si>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</si>
  <si>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</si>
  <si>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</si>
  <si>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</si>
  <si>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</si>
  <si>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</si>
  <si>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</si>
  <si>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</si>
  <si>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</si>
  <si>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</si>
  <si>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</si>
  <si>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</si>
  <si>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</si>
  <si>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</si>
  <si>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</si>
  <si>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</si>
  <si>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</si>
  <si>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</si>
  <si>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</si>
  <si>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</si>
  <si>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</si>
  <si>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</si>
  <si>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</si>
  <si>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</si>
  <si>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</si>
  <si>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</si>
  <si>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</si>
  <si>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</si>
  <si>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</si>
  <si>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</si>
  <si>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</si>
  <si>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</si>
  <si>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</si>
  <si>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</si>
  <si>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</si>
  <si>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</si>
  <si>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</si>
  <si>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</si>
  <si>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</si>
  <si>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</si>
  <si>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</si>
  <si>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</si>
  <si>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</si>
  <si>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</si>
  <si>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</si>
  <si>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</si>
  <si>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</si>
  <si>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</si>
  <si>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</si>
  <si>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</si>
  <si>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</si>
  <si>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</si>
  <si>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</si>
  <si>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</si>
  <si>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</si>
  <si>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</si>
  <si>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</si>
  <si>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</si>
  <si>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</si>
  <si>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</si>
  <si>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</si>
  <si>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</si>
  <si>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</si>
  <si>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</si>
  <si>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</si>
  <si>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</si>
  <si>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</si>
  <si>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</si>
  <si>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</si>
  <si>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</si>
  <si>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</si>
  <si>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</si>
  <si>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</si>
  <si>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</si>
  <si>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</si>
  <si>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</si>
  <si>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</si>
  <si>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</si>
  <si>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</si>
  <si>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</si>
  <si>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</si>
  <si>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</si>
  <si>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</si>
  <si>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</si>
  <si>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</si>
  <si>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</si>
  <si>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</si>
  <si>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</si>
  <si>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</si>
  <si>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</si>
  <si>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</si>
  <si>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</si>
  <si>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</si>
  <si>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</si>
  <si>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</si>
  <si>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</si>
  <si>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</si>
  <si>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</si>
  <si>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</si>
  <si>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</si>
  <si>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</si>
  <si>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</si>
  <si>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</si>
  <si>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</si>
  <si>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</si>
  <si>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</si>
  <si>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</si>
  <si>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</si>
  <si>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</si>
  <si>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</si>
  <si>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</si>
  <si>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</si>
  <si>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</si>
  <si>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</si>
  <si>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</si>
  <si>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</si>
  <si>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</si>
  <si>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</si>
  <si>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</si>
  <si>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</si>
  <si>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</si>
  <si>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</si>
  <si>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</si>
  <si>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</si>
  <si>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</si>
  <si>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</si>
  <si>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</si>
  <si>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</si>
  <si>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</si>
  <si>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</si>
  <si>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</si>
  <si>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</si>
  <si>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</si>
  <si>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</si>
  <si>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</si>
  <si>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</si>
  <si>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</si>
  <si>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</si>
  <si>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</si>
  <si>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</si>
  <si>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</si>
  <si>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</si>
  <si>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</si>
  <si>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</si>
  <si>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</si>
  <si>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</si>
  <si>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</si>
  <si>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</si>
  <si>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</si>
  <si>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</si>
  <si>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</si>
  <si>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</si>
  <si>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</si>
  <si>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</si>
  <si>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</si>
  <si>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</si>
  <si>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</si>
  <si>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</si>
  <si>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</si>
  <si>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</si>
  <si>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</si>
  <si>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</si>
  <si>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</si>
  <si>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</si>
  <si>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</si>
  <si>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</si>
  <si>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</si>
  <si>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</si>
  <si>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</si>
  <si>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</si>
  <si>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</si>
  <si>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</si>
  <si>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</si>
  <si>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</si>
  <si>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</si>
  <si>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</si>
  <si>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</si>
  <si>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</si>
  <si>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</si>
  <si>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</si>
  <si>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</si>
  <si>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</si>
  <si>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</si>
  <si>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</si>
  <si>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</si>
  <si>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</si>
  <si>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</si>
  <si>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</si>
  <si>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</si>
  <si>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</si>
  <si>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</si>
  <si>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</si>
  <si>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</si>
  <si>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</si>
  <si>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</si>
  <si>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</si>
  <si>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</si>
  <si>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</si>
  <si>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</si>
  <si>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</si>
  <si>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</si>
  <si>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</si>
  <si>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</si>
  <si>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</si>
  <si>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</si>
  <si>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</si>
  <si>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</si>
  <si>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</si>
  <si>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</si>
  <si>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</si>
  <si>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</si>
  <si>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</si>
  <si>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</si>
  <si>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</si>
  <si>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</si>
  <si>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</si>
  <si>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</si>
  <si>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</si>
  <si>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</si>
  <si>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</si>
  <si>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</si>
  <si>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</si>
  <si>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</si>
  <si>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</si>
  <si>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</si>
  <si>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</si>
  <si>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</si>
  <si>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</si>
  <si>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</si>
  <si>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</si>
  <si>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</si>
  <si>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</si>
  <si>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</si>
  <si>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</si>
  <si>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</si>
  <si>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</si>
  <si>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</si>
  <si>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</si>
  <si>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</si>
  <si>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</si>
  <si>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</si>
  <si>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</si>
  <si>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</si>
  <si>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</si>
  <si>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</si>
  <si>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</si>
  <si>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</si>
  <si>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</si>
  <si>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</si>
  <si>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</si>
  <si>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</si>
  <si>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</si>
  <si>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</si>
  <si>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</si>
  <si>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</si>
  <si>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</si>
  <si>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</si>
  <si>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</si>
  <si>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</si>
  <si>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</si>
  <si>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</si>
  <si>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</si>
  <si>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</si>
  <si>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</si>
  <si>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</si>
  <si>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</si>
  <si>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</si>
  <si>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</si>
  <si>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</si>
  <si>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</si>
  <si>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</si>
  <si>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</si>
  <si>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</si>
  <si>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</si>
  <si>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</si>
  <si>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</si>
  <si>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</si>
  <si>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</si>
  <si>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</si>
  <si>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</si>
  <si>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</si>
  <si>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</si>
  <si>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</si>
  <si>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</si>
  <si>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</si>
  <si>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</si>
  <si>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</si>
  <si>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</si>
  <si>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</si>
  <si>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</si>
  <si>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</si>
  <si>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</si>
  <si>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</si>
  <si>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</si>
  <si>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</si>
  <si>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</si>
  <si>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</si>
  <si>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</si>
  <si>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</si>
  <si>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</si>
  <si>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</si>
  <si>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</si>
  <si>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</si>
  <si>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</si>
  <si>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</si>
  <si>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</si>
  <si>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</si>
  <si>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</si>
  <si>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</si>
  <si>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</si>
  <si>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</si>
  <si>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</si>
  <si>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</si>
  <si>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</si>
  <si>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</si>
  <si>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</si>
  <si>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</si>
  <si>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</si>
  <si>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</si>
  <si>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</si>
  <si>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</si>
  <si>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</si>
  <si>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</si>
  <si>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</si>
  <si>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</si>
  <si>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</si>
  <si>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</si>
  <si>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</si>
  <si>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</si>
  <si>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</si>
  <si>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</si>
  <si>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</si>
  <si>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</si>
  <si>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</si>
  <si>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</si>
  <si>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</si>
  <si>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</si>
  <si>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</si>
  <si>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</si>
  <si>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</si>
  <si>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</si>
  <si>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</si>
  <si>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</si>
  <si>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</si>
  <si>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</si>
  <si>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</si>
  <si>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</si>
  <si>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</si>
  <si>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</si>
  <si>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</si>
  <si>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</si>
  <si>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</si>
  <si>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</si>
  <si>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</si>
  <si>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</si>
  <si>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</si>
  <si>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</si>
  <si>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</si>
  <si>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</si>
  <si>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</si>
  <si>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</si>
  <si>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</si>
  <si>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</si>
  <si>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</si>
  <si>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</si>
  <si>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</si>
  <si>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</si>
  <si>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</si>
  <si>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</si>
  <si>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</si>
  <si>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</si>
  <si>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</si>
  <si>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</si>
  <si>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</si>
  <si>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</si>
  <si>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</si>
  <si>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</si>
  <si>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</si>
  <si>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</si>
  <si>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</si>
  <si>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</si>
  <si>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</si>
  <si>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</si>
  <si>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</si>
  <si>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</si>
  <si>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</si>
  <si>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</si>
  <si>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</si>
  <si>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</si>
  <si>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</si>
  <si>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</si>
  <si>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</si>
  <si>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</si>
  <si>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</si>
  <si>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</si>
  <si>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</si>
  <si>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</si>
  <si>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</si>
  <si>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</si>
  <si>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</si>
  <si>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</si>
  <si>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</si>
  <si>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</si>
  <si>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</si>
  <si>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</si>
  <si>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</si>
  <si>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</si>
  <si>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</si>
  <si>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</si>
  <si>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</si>
  <si>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</si>
  <si>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</si>
  <si>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</si>
  <si>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</si>
  <si>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</si>
  <si>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</si>
  <si>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</si>
  <si>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</si>
  <si>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</si>
  <si>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</si>
  <si>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</si>
  <si>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</si>
  <si>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</si>
  <si>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</si>
  <si>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</si>
  <si>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</si>
  <si>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</si>
  <si>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</si>
  <si>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</si>
  <si>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</si>
  <si>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</si>
  <si>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</si>
  <si>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</si>
  <si>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</si>
  <si>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</si>
  <si>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</si>
  <si>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</si>
  <si>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</si>
  <si>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</si>
  <si>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</si>
  <si>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</si>
  <si>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</si>
  <si>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</si>
  <si>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</si>
  <si>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</si>
  <si>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</si>
  <si>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</si>
  <si>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</si>
  <si>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</si>
  <si>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</si>
  <si>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</si>
  <si>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</si>
  <si>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</si>
  <si>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</si>
  <si>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</si>
  <si>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</si>
  <si>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</si>
  <si>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</si>
  <si>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</si>
  <si>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</si>
  <si>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</si>
  <si>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</si>
  <si>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</si>
  <si>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</si>
  <si>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</si>
  <si>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</si>
  <si>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</si>
  <si>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</si>
  <si>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</si>
  <si>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</si>
  <si>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</si>
  <si>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</si>
  <si>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</si>
  <si>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</si>
  <si>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</si>
  <si>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</si>
  <si>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</si>
  <si>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</si>
  <si>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</si>
  <si>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</si>
  <si>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</si>
  <si>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</si>
  <si>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</si>
  <si>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</si>
  <si>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</si>
  <si>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</si>
  <si>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</si>
  <si>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</si>
  <si>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</si>
  <si>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</si>
  <si>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</si>
  <si>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</si>
  <si>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</si>
  <si>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</si>
  <si>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</si>
  <si>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</si>
  <si>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</si>
  <si>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</si>
  <si>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</si>
  <si>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</si>
  <si>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</si>
  <si>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</si>
  <si>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</si>
  <si>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</si>
  <si>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</si>
  <si>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</si>
  <si>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</si>
  <si>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</si>
  <si>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</si>
  <si>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</si>
  <si>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</si>
  <si>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</si>
  <si>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</si>
  <si>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</si>
  <si>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</si>
  <si>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</si>
  <si>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</si>
  <si>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</si>
  <si>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</si>
  <si>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</si>
  <si>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</si>
  <si>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</si>
  <si>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</si>
  <si>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</si>
  <si>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</si>
  <si>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</si>
  <si>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</si>
  <si>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</si>
  <si>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</si>
  <si>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</si>
  <si>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</si>
  <si>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</si>
  <si>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</si>
  <si>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</si>
  <si>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</si>
  <si>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</si>
  <si>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</si>
  <si>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</si>
  <si>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</si>
  <si>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</si>
  <si>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</si>
  <si>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</si>
  <si>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</si>
  <si>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</si>
  <si>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</si>
  <si>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</si>
  <si>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</si>
  <si>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</si>
  <si>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</si>
  <si>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</si>
  <si>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</si>
  <si>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</si>
  <si>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</si>
  <si>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</si>
  <si>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</si>
  <si>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</si>
  <si>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</si>
  <si>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</si>
  <si>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</si>
  <si>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</si>
  <si>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</si>
  <si>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</si>
  <si>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</si>
  <si>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</si>
  <si>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</si>
  <si>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</si>
  <si>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</si>
  <si>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</si>
  <si>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</si>
  <si>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</si>
  <si>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</si>
  <si>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</si>
  <si>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</si>
  <si>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</si>
  <si>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</si>
  <si>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</si>
  <si>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</si>
  <si>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</si>
  <si>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</si>
  <si>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</si>
  <si>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</si>
  <si>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</si>
  <si>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</si>
  <si>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</si>
  <si>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</si>
  <si>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</si>
  <si>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</si>
  <si>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</si>
  <si>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</si>
  <si>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</si>
  <si>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</si>
  <si>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</si>
  <si>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</si>
  <si>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</si>
  <si>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</si>
  <si>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</si>
  <si>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</si>
  <si>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</si>
  <si>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</si>
  <si>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</si>
  <si>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</si>
  <si>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</si>
  <si>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</si>
  <si>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</si>
  <si>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</si>
  <si>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</si>
  <si>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</si>
  <si>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</si>
  <si>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</si>
  <si>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</si>
  <si>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</si>
  <si>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</si>
  <si>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</si>
  <si>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</si>
  <si>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</si>
  <si>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</si>
  <si>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</si>
  <si>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</si>
  <si>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</si>
  <si>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</si>
  <si>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</si>
  <si>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</si>
  <si>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</si>
  <si>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</si>
  <si>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</si>
  <si>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</si>
  <si>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</si>
  <si>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</si>
  <si>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</si>
  <si>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</si>
  <si>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</si>
  <si>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</si>
  <si>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</si>
  <si>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</si>
  <si>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</si>
  <si>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</si>
  <si>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</si>
  <si>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</si>
  <si>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</si>
  <si>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</si>
  <si>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</si>
  <si>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</si>
  <si>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</si>
  <si>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</si>
  <si>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</si>
  <si>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</si>
  <si>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</si>
  <si>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</si>
  <si>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</si>
  <si>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</si>
  <si>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</si>
  <si>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</si>
  <si>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</si>
  <si>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</si>
  <si>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</si>
  <si>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</si>
  <si>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</si>
  <si>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</si>
  <si>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</si>
  <si>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</si>
  <si>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</si>
  <si>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</si>
  <si>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</si>
  <si>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</si>
  <si>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</si>
  <si>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</si>
  <si>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</si>
  <si>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</si>
  <si>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</si>
  <si>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</si>
  <si>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</si>
  <si>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</si>
  <si>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</si>
  <si>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</si>
  <si>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</si>
  <si>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</si>
  <si>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</si>
  <si>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</si>
  <si>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</si>
  <si>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</si>
  <si>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</si>
  <si>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</si>
  <si>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</si>
  <si>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</si>
  <si>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</si>
  <si>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</si>
  <si>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</si>
  <si>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</si>
  <si>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</si>
  <si>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</si>
  <si>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</si>
  <si>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</si>
  <si>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</si>
  <si>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</si>
  <si>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</si>
  <si>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</si>
  <si>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</si>
  <si>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</si>
  <si>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</si>
  <si>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</si>
  <si>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</si>
  <si>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</si>
  <si>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</si>
  <si>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</si>
  <si>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</si>
  <si>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</si>
  <si>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</si>
  <si>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</si>
  <si>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</si>
  <si>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</si>
  <si>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</si>
  <si>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</si>
  <si>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</si>
  <si>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</si>
  <si>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</si>
  <si>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</si>
  <si>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</si>
  <si>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</si>
  <si>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</si>
  <si>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</si>
  <si>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</si>
  <si>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</si>
  <si>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</si>
  <si>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</si>
  <si>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</si>
  <si>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</si>
  <si>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</si>
  <si>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</si>
  <si>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</si>
  <si>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</si>
  <si>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</si>
  <si>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</si>
  <si>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</si>
  <si>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</si>
  <si>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</si>
  <si>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</si>
  <si>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</si>
  <si>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</si>
  <si>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</si>
  <si>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</si>
  <si>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</si>
  <si>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</si>
  <si>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</si>
  <si>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</si>
  <si>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</si>
  <si>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</si>
  <si>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</si>
  <si>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</si>
  <si>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</si>
  <si>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</si>
  <si>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</si>
  <si>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</si>
  <si>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</si>
  <si>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</si>
  <si>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</si>
  <si>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</si>
  <si>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</si>
  <si>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</si>
  <si>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</si>
  <si>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</si>
  <si>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</si>
  <si>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</si>
  <si>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</si>
  <si>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</si>
  <si>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</si>
  <si>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</si>
  <si>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</si>
  <si>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</si>
  <si>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</si>
  <si>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</si>
  <si>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</si>
  <si>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</si>
  <si>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</si>
  <si>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</si>
  <si>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</si>
  <si>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</si>
  <si>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</si>
  <si>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</si>
  <si>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</si>
  <si>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</si>
  <si>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</si>
  <si>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</si>
  <si>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</si>
  <si>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</si>
  <si>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</si>
  <si>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</si>
  <si>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</si>
  <si>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</si>
  <si>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</si>
  <si>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</si>
  <si>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</si>
  <si>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</si>
  <si>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</si>
  <si>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</si>
  <si>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</si>
  <si>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</si>
  <si>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</si>
  <si>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</si>
  <si>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</si>
  <si>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</si>
  <si>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</si>
  <si>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</si>
  <si>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</si>
  <si>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</si>
  <si>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</si>
  <si>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</si>
  <si>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</si>
  <si>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</si>
  <si>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</si>
  <si>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</si>
  <si>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</si>
  <si>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</si>
  <si>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</si>
  <si>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</si>
  <si>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</si>
  <si>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</si>
  <si>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</si>
  <si>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</si>
  <si>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</si>
  <si>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</si>
  <si>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</si>
  <si>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</si>
  <si>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</si>
  <si>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</si>
  <si>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</si>
  <si>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</si>
  <si>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</si>
  <si>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</si>
  <si>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</si>
  <si>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</si>
  <si>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</si>
  <si>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</si>
  <si>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</si>
  <si>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</si>
  <si>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</si>
  <si>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</si>
  <si>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</si>
  <si>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</si>
  <si>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</si>
  <si>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</si>
  <si>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</si>
  <si>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</si>
  <si>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</si>
  <si>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</si>
  <si>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</si>
  <si>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</si>
  <si>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</si>
  <si>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</si>
  <si>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</si>
  <si>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</si>
  <si>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</si>
  <si>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</si>
  <si>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</si>
  <si>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</si>
  <si>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</si>
  <si>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</si>
  <si>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</si>
  <si>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</si>
  <si>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</si>
  <si>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</si>
  <si>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</si>
  <si>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</si>
  <si>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</si>
  <si>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</si>
  <si>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</si>
  <si>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</si>
  <si>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</si>
  <si>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</si>
  <si>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</si>
  <si>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</si>
  <si>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</si>
  <si>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</si>
  <si>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</si>
  <si>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</si>
  <si>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</si>
  <si>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</si>
  <si>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</si>
  <si>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</si>
  <si>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</si>
  <si>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</si>
  <si>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</si>
  <si>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</si>
  <si>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</si>
  <si>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</si>
  <si>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</si>
  <si>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</si>
  <si>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</si>
  <si>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</si>
  <si>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</si>
  <si>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</si>
  <si>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</si>
  <si>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</si>
  <si>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</si>
  <si>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</si>
  <si>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</si>
  <si>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</si>
  <si>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</si>
  <si>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</si>
  <si>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</si>
  <si>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</si>
  <si>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</si>
  <si>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</si>
  <si>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</si>
  <si>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</si>
  <si>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</si>
  <si>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</si>
  <si>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</si>
  <si>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</si>
  <si>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</si>
  <si>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</si>
  <si>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</si>
  <si>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</si>
  <si>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</si>
  <si>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</si>
  <si>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</si>
  <si>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</si>
  <si>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</si>
  <si>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</si>
  <si>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</si>
  <si>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</si>
  <si>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</si>
  <si>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</si>
  <si>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</si>
  <si>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</si>
  <si>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</si>
  <si>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</si>
  <si>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</si>
  <si>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</si>
  <si>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</si>
  <si>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</si>
  <si>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</si>
  <si>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</si>
  <si>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</si>
  <si>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</si>
  <si>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</si>
  <si>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</si>
  <si>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</si>
  <si>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</si>
  <si>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</si>
  <si>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</si>
  <si>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</si>
  <si>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</si>
  <si>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</si>
  <si>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</si>
  <si>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</si>
  <si>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</si>
  <si>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</si>
  <si>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</si>
  <si>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</si>
  <si>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</si>
  <si>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</si>
  <si>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</si>
  <si>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</si>
  <si>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</si>
  <si>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</si>
  <si>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</si>
  <si>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</si>
  <si>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</si>
  <si>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</si>
  <si>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</si>
  <si>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</si>
  <si>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</si>
  <si>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</si>
  <si>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</si>
  <si>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</si>
  <si>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</si>
  <si>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</si>
  <si>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</si>
  <si>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</si>
  <si>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</si>
  <si>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</si>
  <si>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</si>
  <si>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</si>
  <si>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</si>
  <si>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</si>
  <si>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</si>
  <si>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</si>
  <si>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</si>
  <si>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</si>
  <si>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</si>
  <si>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</si>
  <si>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</si>
  <si>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</si>
  <si>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</si>
  <si>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</si>
  <si>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</si>
  <si>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</si>
  <si>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</si>
  <si>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</si>
  <si>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</si>
  <si>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</si>
  <si>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</si>
  <si>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</si>
  <si>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</si>
  <si>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</si>
  <si>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</si>
  <si>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</si>
  <si>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</si>
  <si>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</si>
  <si>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</si>
  <si>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</si>
  <si>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</si>
  <si>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</si>
  <si>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</si>
  <si>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</si>
  <si>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</si>
  <si>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</si>
  <si>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</si>
  <si>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</si>
  <si>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</si>
  <si>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</si>
  <si>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</si>
  <si>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</si>
  <si>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</si>
  <si>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</si>
  <si>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</si>
  <si>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</si>
  <si>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</si>
  <si>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</si>
  <si>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</si>
  <si>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</si>
  <si>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</si>
  <si>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</si>
  <si>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</si>
  <si>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</si>
  <si>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</si>
  <si>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</si>
  <si>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</si>
  <si>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</si>
  <si>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</si>
  <si>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</si>
  <si>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</si>
  <si>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</si>
  <si>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</si>
  <si>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</si>
  <si>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</si>
  <si>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</si>
  <si>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</si>
  <si>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</si>
  <si>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</si>
  <si>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</si>
  <si>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</si>
  <si>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</si>
  <si>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</si>
  <si>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</si>
  <si>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</si>
  <si>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</si>
  <si>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</si>
  <si>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</si>
  <si>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</si>
  <si>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</si>
  <si>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</si>
  <si>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</si>
  <si>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</si>
  <si>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</si>
  <si>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</si>
  <si>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</si>
  <si>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</si>
  <si>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</si>
  <si>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</si>
  <si>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</si>
  <si>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</si>
  <si>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</si>
  <si>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</si>
  <si>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</si>
  <si>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</si>
  <si>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</si>
  <si>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</si>
  <si>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</si>
  <si>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</si>
  <si>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</si>
  <si>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</si>
  <si>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</si>
  <si>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</si>
  <si>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</si>
  <si>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</si>
  <si>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</si>
  <si>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</si>
  <si>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</si>
  <si>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</si>
  <si>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</si>
  <si>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</si>
  <si>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</si>
  <si>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</si>
  <si>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</si>
  <si>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</si>
  <si>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</si>
  <si>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</si>
  <si>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</si>
  <si>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</si>
  <si>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</si>
  <si>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</si>
  <si>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</si>
  <si>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</si>
  <si>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</si>
  <si>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</si>
  <si>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</si>
  <si>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</si>
  <si>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</si>
  <si>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</si>
  <si>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</si>
  <si>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</si>
  <si>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</si>
  <si>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</si>
  <si>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</si>
  <si>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</si>
  <si>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</si>
  <si>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</si>
  <si>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</si>
  <si>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</si>
  <si>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</si>
  <si>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</si>
  <si>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</si>
  <si>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</si>
  <si>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</si>
  <si>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</si>
  <si>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</si>
  <si>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</si>
  <si>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</si>
  <si>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</si>
  <si>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</si>
  <si>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</si>
  <si>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</si>
  <si>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</si>
  <si>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</si>
  <si>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</si>
  <si>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</si>
  <si>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</si>
  <si>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</si>
  <si>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</si>
  <si>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</si>
  <si>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</si>
  <si>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</si>
  <si>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</si>
  <si>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</si>
  <si>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</si>
  <si>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</si>
  <si>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</si>
  <si>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</si>
  <si>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</si>
  <si>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</si>
  <si>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</si>
  <si>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</si>
  <si>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</si>
  <si>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</si>
  <si>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</si>
  <si>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</si>
  <si>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</si>
  <si>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</si>
  <si>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</si>
  <si>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</si>
  <si>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</si>
  <si>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</si>
  <si>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</si>
  <si>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</si>
  <si>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</si>
  <si>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</si>
  <si>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</si>
  <si>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</si>
  <si>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</si>
  <si>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</si>
  <si>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</si>
  <si>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</si>
  <si>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</si>
  <si>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</si>
  <si>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</si>
  <si>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</si>
  <si>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</si>
  <si>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</si>
  <si>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</si>
  <si>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</si>
  <si>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</si>
  <si>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</si>
  <si>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</si>
  <si>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</si>
  <si>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</si>
  <si>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</si>
  <si>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</si>
  <si>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</si>
  <si>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</si>
  <si>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</si>
  <si>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</si>
  <si>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</si>
  <si>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</si>
  <si>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</si>
  <si>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</si>
  <si>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</si>
  <si>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</si>
  <si>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</si>
  <si>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</si>
  <si>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</si>
  <si>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</si>
  <si>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</si>
  <si>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</si>
  <si>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</si>
  <si>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</si>
  <si>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</si>
  <si>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</si>
  <si>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</si>
  <si>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</si>
  <si>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</si>
  <si>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</si>
  <si>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</si>
  <si>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</si>
  <si>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</si>
  <si>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</si>
  <si>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</si>
  <si>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</si>
  <si>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</si>
  <si>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</si>
  <si>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</si>
  <si>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</si>
  <si>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</si>
  <si>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</si>
  <si>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</si>
  <si>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</si>
  <si>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</si>
  <si>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</si>
  <si>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</si>
  <si>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</si>
  <si>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</si>
  <si>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</si>
  <si>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</si>
  <si>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</si>
  <si>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</si>
  <si>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</si>
  <si>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</si>
  <si>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</si>
  <si>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</si>
  <si>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</si>
  <si>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</si>
  <si>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</si>
  <si>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</si>
  <si>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</si>
  <si>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</si>
  <si>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</si>
  <si>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</si>
  <si>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</si>
  <si>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</si>
  <si>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</si>
  <si>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</si>
  <si>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</si>
  <si>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</si>
  <si>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</si>
  <si>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</si>
  <si>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</si>
  <si>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</si>
  <si>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</si>
  <si>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</si>
  <si>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</si>
  <si>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</si>
  <si>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</si>
  <si>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</si>
  <si>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</si>
  <si>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</si>
  <si>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</si>
  <si>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</si>
  <si>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</si>
  <si>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</si>
  <si>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</si>
  <si>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</si>
  <si>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</si>
  <si>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</si>
  <si>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</si>
  <si>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</si>
  <si>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</si>
  <si>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</si>
  <si>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</si>
  <si>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</si>
  <si>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</si>
  <si>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</si>
  <si>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</si>
  <si>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</si>
  <si>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</si>
  <si>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</si>
  <si>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</si>
  <si>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</si>
  <si>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</si>
  <si>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</si>
  <si>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</si>
  <si>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</si>
  <si>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</si>
  <si>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</si>
  <si>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</si>
  <si>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</si>
  <si>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</si>
  <si>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</si>
  <si>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</si>
  <si>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</si>
  <si>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</si>
  <si>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</si>
  <si>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</si>
  <si>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</si>
  <si>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</si>
  <si>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</si>
  <si>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</si>
  <si>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</si>
  <si>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</si>
  <si>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</si>
  <si>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</si>
  <si>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</si>
  <si>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</si>
  <si>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</si>
  <si>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</si>
  <si>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</si>
  <si>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</si>
  <si>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</si>
  <si>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</si>
  <si>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</si>
  <si>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</si>
  <si>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</si>
  <si>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</si>
  <si>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</si>
  <si>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</si>
  <si>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</si>
  <si>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</si>
  <si>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</si>
  <si>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</si>
  <si>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</si>
  <si>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</si>
  <si>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</si>
  <si>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</si>
  <si>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</si>
  <si>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</si>
  <si>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</si>
  <si>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</si>
  <si>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</si>
  <si>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</si>
  <si>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</si>
  <si>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</si>
  <si>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</si>
  <si>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</si>
  <si>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</si>
  <si>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</si>
  <si>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</si>
  <si>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</si>
  <si>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</si>
  <si>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</si>
  <si>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</si>
  <si>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</si>
  <si>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</si>
  <si>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</si>
  <si>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</si>
  <si>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</si>
  <si>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</si>
  <si>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</si>
  <si>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</si>
  <si>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</si>
  <si>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</si>
  <si>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</si>
  <si>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</si>
  <si>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</si>
  <si>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</si>
  <si>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</si>
  <si>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</si>
  <si>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</si>
  <si>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</si>
  <si>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</si>
  <si>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</si>
  <si>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</si>
  <si>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</si>
  <si>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</si>
  <si>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</si>
  <si>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</si>
  <si>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</si>
  <si>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</si>
  <si>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</si>
  <si>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</si>
  <si>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</si>
  <si>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</si>
  <si>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</si>
  <si>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</si>
  <si>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</si>
  <si>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</si>
  <si>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</si>
  <si>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</si>
  <si>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</si>
  <si>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</si>
  <si>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</si>
  <si>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</si>
  <si>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</si>
  <si>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</si>
  <si>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</si>
  <si>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</si>
  <si>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</si>
  <si>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</si>
  <si>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</si>
  <si>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</si>
  <si>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</si>
  <si>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</si>
  <si>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</si>
  <si>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</si>
  <si>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</si>
  <si>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</si>
  <si>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</si>
  <si>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</si>
  <si>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</si>
  <si>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</si>
  <si>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</si>
  <si>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</si>
  <si>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</si>
  <si>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</si>
  <si>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</si>
  <si>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</si>
  <si>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</si>
  <si>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</si>
  <si>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</si>
  <si>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</si>
  <si>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</si>
  <si>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</si>
  <si>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</si>
  <si>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</si>
  <si>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</si>
  <si>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</si>
  <si>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</si>
  <si>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</si>
  <si>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</si>
  <si>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</si>
  <si>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</si>
  <si>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</si>
  <si>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</si>
  <si>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</si>
  <si>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</si>
  <si>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</si>
  <si>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</si>
  <si>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</si>
  <si>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</si>
  <si>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</si>
  <si>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</si>
  <si>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</si>
  <si>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</si>
  <si>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</si>
  <si>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</si>
  <si>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</si>
  <si>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</si>
  <si>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</si>
  <si>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</si>
  <si>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</si>
  <si>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</si>
  <si>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</si>
  <si>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</si>
  <si>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</si>
  <si>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</si>
  <si>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</si>
  <si>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</si>
  <si>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</si>
  <si>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</si>
  <si>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</si>
  <si>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</si>
  <si>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</si>
  <si>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</si>
  <si>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</si>
  <si>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</si>
  <si>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</si>
  <si>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</si>
  <si>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</si>
  <si>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</si>
  <si>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</si>
  <si>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</si>
  <si>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</si>
  <si>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</si>
  <si>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</si>
  <si>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</si>
  <si>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</si>
  <si>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</si>
  <si>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</si>
  <si>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</si>
  <si>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</si>
  <si>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</si>
  <si>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</si>
  <si>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</si>
  <si>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</si>
  <si>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</si>
  <si>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</si>
  <si>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</si>
  <si>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</si>
  <si>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</si>
  <si>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</si>
  <si>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</si>
  <si>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</si>
  <si>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</si>
  <si>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</si>
  <si>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</si>
  <si>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</si>
  <si>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</si>
  <si>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</si>
  <si>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</si>
  <si>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</si>
  <si>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</si>
  <si>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</si>
  <si>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</si>
  <si>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</si>
  <si>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</si>
  <si>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</si>
  <si>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</si>
  <si>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</si>
  <si>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</si>
  <si>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</si>
  <si>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</si>
  <si>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</si>
  <si>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</si>
  <si>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</si>
  <si>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</si>
  <si>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</si>
  <si>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</si>
  <si>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</si>
  <si>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</si>
  <si>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</si>
  <si>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</si>
  <si>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</si>
  <si>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</si>
  <si>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</si>
  <si>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</si>
  <si>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</si>
  <si>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</si>
  <si>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</si>
  <si>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</si>
  <si>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</si>
  <si>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</si>
  <si>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</si>
  <si>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</si>
  <si>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</si>
  <si>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</si>
  <si>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</si>
  <si>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</si>
  <si>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</si>
  <si>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</si>
  <si>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</si>
  <si>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</si>
  <si>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</si>
  <si>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</si>
  <si>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</si>
  <si>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</si>
  <si>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</si>
  <si>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</si>
  <si>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</si>
  <si>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</si>
  <si>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</si>
  <si>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</si>
  <si>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</si>
  <si>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</si>
  <si>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</si>
  <si>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</si>
  <si>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</si>
  <si>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</si>
  <si>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</si>
  <si>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</si>
  <si>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</si>
  <si>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</si>
  <si>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</si>
  <si>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</si>
  <si>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</si>
  <si>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</si>
  <si>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</si>
  <si>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</si>
  <si>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</si>
  <si>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</si>
  <si>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</si>
  <si>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</si>
  <si>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</si>
  <si>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</si>
  <si>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</si>
  <si>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</si>
  <si>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</si>
  <si>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</si>
  <si>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</si>
  <si>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</si>
  <si>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</si>
  <si>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</si>
  <si>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</si>
  <si>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</si>
  <si>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</si>
  <si>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</si>
  <si>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</si>
  <si>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</si>
  <si>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</si>
  <si>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</si>
  <si>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</si>
  <si>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</si>
  <si>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</si>
  <si>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</si>
  <si>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</si>
  <si>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</si>
  <si>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</si>
  <si>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</si>
  <si>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</si>
  <si>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</si>
  <si>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</si>
  <si>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</si>
  <si>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</si>
  <si>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</si>
  <si>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</si>
  <si>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</si>
  <si>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</si>
  <si>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</si>
  <si>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</si>
  <si>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</si>
  <si>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</si>
  <si>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</si>
  <si>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</si>
  <si>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</si>
  <si>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</si>
  <si>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</si>
  <si>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</si>
  <si>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</si>
  <si>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</si>
  <si>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</si>
  <si>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</si>
  <si>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</si>
  <si>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</si>
  <si>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</si>
  <si>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</si>
  <si>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</si>
  <si>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</si>
  <si>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</si>
  <si>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</si>
  <si>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</si>
  <si>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</si>
  <si>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</si>
  <si>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</si>
  <si>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</si>
  <si>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</si>
  <si>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</si>
  <si>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</si>
  <si>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</si>
  <si>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</si>
  <si>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</si>
  <si>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</si>
  <si>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</si>
  <si>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</si>
  <si>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</si>
  <si>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</si>
  <si>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</si>
  <si>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</si>
  <si>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</si>
  <si>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</si>
  <si>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</si>
  <si>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</si>
  <si>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</si>
  <si>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</si>
  <si>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</si>
  <si>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</si>
  <si>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</si>
  <si>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</si>
  <si>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</si>
  <si>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</si>
  <si>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</si>
  <si>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</si>
  <si>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</si>
  <si>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</si>
  <si>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</si>
  <si>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</si>
  <si>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</si>
  <si>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</si>
  <si>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</si>
  <si>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</si>
  <si>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</si>
  <si>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</si>
  <si>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</si>
  <si>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</si>
  <si>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</si>
  <si>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</si>
  <si>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</si>
  <si>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</si>
  <si>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</si>
  <si>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</si>
  <si>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</si>
  <si>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</si>
  <si>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</si>
  <si>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</si>
  <si>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</si>
  <si>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</si>
  <si>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</si>
  <si>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</si>
  <si>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</si>
  <si>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</si>
  <si>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</si>
  <si>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</si>
  <si>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</si>
  <si>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</si>
  <si>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</si>
  <si>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</si>
  <si>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</si>
  <si>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</si>
  <si>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</si>
  <si>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</si>
  <si>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</si>
  <si>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</si>
  <si>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</si>
  <si>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</si>
  <si>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</si>
  <si>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</si>
  <si>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</si>
  <si>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</si>
  <si>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</si>
  <si>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</si>
  <si>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</si>
  <si>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</si>
  <si>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</si>
  <si>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</si>
  <si>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</si>
  <si>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</si>
  <si>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</si>
  <si>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</si>
  <si>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</si>
  <si>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</si>
  <si>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</si>
  <si>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</si>
  <si>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</si>
  <si>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</si>
  <si>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</si>
  <si>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</si>
  <si>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</si>
  <si>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</si>
  <si>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</si>
  <si>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</si>
  <si>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</si>
  <si>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</si>
  <si>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</si>
  <si>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</si>
  <si>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</si>
  <si>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</si>
  <si>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</si>
  <si>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</si>
  <si>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</si>
  <si>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</si>
  <si>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</si>
  <si>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</si>
  <si>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</si>
  <si>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</si>
  <si>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</si>
  <si>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</si>
  <si>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</si>
  <si>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</si>
  <si>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</si>
  <si>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</si>
  <si>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</si>
  <si>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</si>
  <si>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</si>
  <si>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</si>
  <si>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</si>
  <si>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</si>
  <si>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</si>
  <si>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</si>
  <si>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</si>
  <si>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</si>
  <si>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</si>
  <si>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</si>
  <si>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</si>
  <si>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</si>
  <si>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</si>
  <si>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</si>
  <si>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</si>
  <si>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</si>
  <si>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</si>
  <si>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</si>
  <si>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</si>
  <si>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</si>
  <si>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</si>
  <si>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</si>
  <si>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</si>
  <si>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</si>
  <si>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</si>
  <si>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</si>
  <si>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</si>
  <si>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</si>
  <si>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</si>
  <si>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</si>
  <si>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</si>
  <si>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</si>
  <si>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</si>
  <si>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</si>
  <si>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</si>
  <si>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</si>
  <si>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</si>
  <si>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</si>
  <si>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</si>
  <si>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</si>
  <si>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</si>
  <si>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</si>
  <si>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</si>
  <si>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</si>
  <si>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</si>
  <si>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</si>
  <si>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</si>
  <si>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</si>
  <si>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</si>
  <si>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</si>
  <si>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</si>
  <si>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</si>
  <si>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</si>
  <si>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</si>
  <si>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</si>
  <si>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</si>
  <si>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</si>
  <si>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</si>
  <si>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</si>
  <si>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</si>
  <si>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</si>
  <si>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</si>
  <si>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</si>
  <si>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</si>
  <si>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</si>
  <si>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</si>
  <si>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</si>
  <si>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</si>
  <si>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</si>
  <si>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</si>
  <si>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</si>
  <si>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</si>
  <si>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</si>
  <si>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</si>
  <si>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</si>
  <si>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</si>
  <si>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</si>
  <si>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</si>
  <si>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</si>
  <si>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</si>
  <si>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</si>
  <si>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</si>
  <si>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</si>
  <si>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</si>
  <si>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</si>
  <si>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</si>
  <si>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</si>
  <si>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</si>
  <si>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</si>
  <si>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</si>
  <si>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</si>
  <si>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</si>
  <si>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</si>
  <si>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</si>
  <si>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</si>
  <si>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</si>
  <si>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</si>
  <si>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</si>
  <si>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</si>
  <si>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</si>
  <si>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</si>
  <si>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</si>
  <si>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</si>
  <si>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</si>
  <si>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</si>
  <si>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</si>
  <si>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</si>
  <si>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</si>
  <si>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</si>
  <si>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</si>
  <si>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</si>
  <si>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</si>
  <si>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</si>
  <si>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</si>
  <si>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</si>
  <si>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</si>
  <si>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</si>
  <si>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</si>
  <si>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</si>
  <si>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</si>
  <si>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</si>
  <si>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</si>
  <si>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</si>
  <si>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</si>
  <si>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</si>
  <si>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</si>
  <si>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</si>
  <si>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</si>
  <si>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</si>
  <si>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</si>
  <si>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</si>
  <si>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</si>
  <si>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</si>
  <si>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</si>
  <si>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</si>
  <si>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</si>
  <si>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</si>
  <si>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</si>
  <si>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</si>
  <si>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</si>
  <si>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</si>
  <si>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</si>
  <si>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</si>
  <si>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</si>
  <si>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</si>
  <si>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</si>
  <si>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</si>
  <si>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</si>
  <si>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</si>
  <si>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</si>
  <si>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</si>
  <si>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</si>
  <si>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</si>
  <si>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</si>
  <si>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</si>
  <si>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</si>
  <si>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</si>
  <si>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</si>
  <si>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</si>
  <si>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</si>
  <si>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</si>
  <si>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</si>
  <si>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</si>
  <si>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</si>
  <si>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</si>
  <si>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</si>
  <si>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</si>
  <si>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</si>
  <si>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</si>
  <si>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</si>
  <si>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</si>
  <si>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</si>
  <si>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</si>
  <si>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</si>
  <si>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</si>
  <si>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</si>
  <si>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</si>
  <si>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</si>
  <si>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</si>
  <si>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</si>
  <si>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</si>
  <si>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</si>
  <si>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</si>
  <si>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</si>
  <si>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</si>
  <si>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</si>
  <si>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</si>
  <si>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</si>
  <si>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</si>
  <si>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</si>
  <si>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</si>
  <si>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</si>
  <si>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</si>
  <si>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</si>
  <si>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</si>
  <si>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</si>
  <si>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</si>
  <si>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</si>
  <si>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</si>
  <si>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</si>
  <si>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</si>
  <si>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</si>
  <si>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</si>
  <si>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</si>
  <si>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</si>
  <si>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</si>
  <si>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</si>
  <si>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</si>
  <si>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</si>
  <si>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</si>
  <si>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</si>
  <si>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</si>
  <si>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</si>
  <si>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</si>
  <si>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</si>
  <si>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</si>
  <si>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</si>
  <si>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</si>
  <si>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</si>
  <si>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</si>
  <si>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</si>
  <si>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</si>
  <si>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</si>
  <si>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</si>
  <si>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</si>
  <si>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</si>
  <si>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</si>
  <si>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</si>
  <si>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</si>
  <si>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</si>
  <si>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</si>
  <si>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</si>
  <si>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</si>
  <si>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</si>
  <si>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</si>
  <si>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</si>
  <si>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</si>
  <si>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</si>
  <si>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</si>
  <si>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</si>
  <si>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</si>
  <si>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</si>
  <si>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</si>
  <si>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</si>
  <si>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</si>
  <si>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</si>
  <si>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</si>
  <si>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</si>
  <si>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</si>
  <si>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</si>
  <si>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</si>
  <si>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</si>
  <si>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</si>
  <si>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</si>
  <si>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</si>
  <si>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</si>
  <si>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</si>
  <si>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</si>
  <si>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</si>
  <si>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</si>
  <si>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</si>
  <si>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</si>
  <si>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</si>
  <si>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</si>
  <si>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</si>
  <si>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</si>
  <si>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</si>
  <si>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</si>
  <si>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</si>
  <si>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</si>
  <si>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</si>
  <si>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</si>
  <si>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</si>
  <si>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</si>
  <si>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</si>
  <si>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</si>
  <si>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</si>
  <si>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</si>
  <si>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</si>
  <si>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</si>
  <si>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</si>
  <si>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</si>
  <si>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</si>
  <si>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</si>
  <si>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</si>
  <si>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</si>
  <si>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</si>
  <si>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</si>
  <si>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</si>
  <si>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</si>
  <si>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</si>
  <si>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</si>
  <si>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</si>
  <si>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</si>
  <si>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</si>
  <si>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</si>
  <si>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</si>
  <si>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</si>
  <si>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</si>
  <si>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</si>
  <si>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</si>
  <si>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</si>
  <si>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</si>
  <si>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</si>
  <si>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</si>
  <si>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</si>
  <si>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</si>
  <si>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</si>
  <si>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</si>
  <si>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</si>
  <si>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</si>
  <si>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</si>
  <si>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</si>
  <si>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</si>
  <si>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</si>
  <si>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</si>
  <si>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</si>
  <si>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</si>
  <si>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</si>
  <si>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</si>
  <si>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</si>
  <si>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</si>
  <si>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</si>
  <si>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</si>
  <si>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</si>
  <si>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</si>
  <si>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</si>
  <si>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</si>
  <si>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</si>
  <si>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</si>
  <si>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</si>
  <si>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</si>
  <si>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</si>
  <si>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</si>
  <si>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</si>
  <si>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</si>
  <si>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</si>
  <si>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</si>
  <si>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</si>
  <si>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</si>
  <si>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</si>
  <si>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</si>
  <si>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</si>
  <si>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</si>
  <si>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</si>
  <si>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</si>
  <si>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</si>
  <si>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</si>
  <si>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</si>
  <si>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</si>
  <si>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</si>
  <si>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</si>
  <si>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</si>
  <si>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</si>
  <si>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</si>
  <si>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</si>
  <si>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</si>
  <si>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</si>
  <si>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</si>
  <si>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</si>
  <si>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</si>
  <si>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</si>
  <si>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</si>
  <si>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</si>
  <si>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</si>
  <si>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</si>
  <si>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</si>
  <si>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</si>
  <si>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</si>
  <si>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</si>
  <si>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</si>
  <si>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</si>
  <si>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</si>
  <si>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</si>
  <si>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</si>
  <si>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</si>
  <si>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</si>
  <si>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</si>
  <si>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</si>
  <si>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</si>
  <si>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</si>
  <si>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</si>
  <si>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</si>
  <si>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</si>
  <si>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</si>
  <si>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</si>
  <si>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</si>
  <si>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</si>
  <si>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</si>
  <si>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</si>
  <si>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</si>
  <si>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</si>
  <si>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</si>
  <si>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</si>
  <si>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</si>
  <si>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</si>
  <si>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</si>
  <si>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</si>
  <si>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</si>
  <si>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</si>
  <si>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</si>
  <si>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</si>
  <si>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</si>
  <si>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</si>
  <si>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</si>
  <si>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</si>
  <si>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</si>
  <si>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</si>
  <si>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</si>
  <si>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</si>
  <si>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</si>
  <si>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</si>
  <si>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</si>
  <si>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</si>
  <si>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</si>
  <si>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</si>
  <si>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</si>
  <si>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</si>
  <si>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</si>
  <si>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</si>
  <si>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</si>
  <si>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</si>
  <si>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</si>
  <si>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</si>
  <si>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</si>
  <si>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</si>
  <si>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</si>
  <si>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</si>
  <si>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</si>
  <si>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</si>
  <si>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</si>
  <si>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</si>
  <si>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</si>
  <si>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</si>
  <si>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</si>
  <si>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</si>
  <si>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</si>
  <si>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</si>
  <si>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</si>
  <si>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</si>
  <si>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</si>
  <si>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</si>
  <si>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</si>
  <si>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</si>
  <si>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</si>
  <si>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</si>
  <si>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</si>
  <si>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</si>
  <si>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</si>
  <si>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</si>
  <si>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</si>
  <si>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</si>
  <si>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</si>
  <si>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</si>
  <si>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</si>
  <si>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</si>
  <si>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</si>
  <si>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</si>
  <si>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</si>
  <si>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</si>
  <si>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</si>
  <si>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</si>
  <si>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</si>
  <si>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</si>
  <si>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</si>
  <si>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</si>
  <si>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</si>
  <si>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</si>
  <si>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</si>
  <si>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</si>
  <si>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</si>
  <si>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</si>
  <si>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</si>
  <si>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</si>
  <si>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</si>
  <si>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</si>
  <si>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</si>
  <si>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</si>
  <si>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</si>
  <si>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</si>
  <si>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</si>
  <si>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</si>
  <si>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</si>
  <si>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</si>
  <si>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</si>
  <si>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</si>
  <si>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</si>
  <si>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</si>
  <si>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</si>
  <si>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</si>
  <si>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</si>
  <si>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</si>
  <si>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</si>
  <si>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</si>
  <si>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</si>
  <si>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</si>
  <si>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</si>
  <si>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</si>
  <si>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</si>
  <si>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</si>
  <si>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</si>
  <si>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</si>
  <si>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</si>
  <si>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</si>
  <si>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</si>
  <si>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</si>
  <si>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</si>
  <si>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</si>
  <si>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</si>
  <si>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</si>
  <si>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</si>
  <si>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</si>
  <si>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</si>
  <si>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</si>
  <si>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</si>
  <si>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</si>
  <si>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</si>
  <si>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</si>
  <si>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</si>
  <si>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</si>
  <si>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</si>
  <si>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</si>
  <si>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</si>
  <si>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</si>
  <si>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</si>
  <si>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</si>
  <si>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</si>
  <si>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</si>
  <si>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</si>
  <si>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</si>
  <si>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</si>
  <si>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</si>
  <si>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</si>
  <si>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</si>
  <si>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</si>
  <si>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</si>
  <si>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</si>
  <si>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</si>
  <si>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</si>
  <si>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</si>
  <si>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</si>
  <si>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</si>
  <si>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</si>
  <si>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</si>
  <si>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</si>
  <si>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</si>
  <si>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</si>
  <si>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</si>
  <si>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</si>
  <si>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</si>
  <si>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</si>
  <si>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</si>
  <si>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</si>
  <si>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</si>
  <si>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</si>
  <si>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</si>
  <si>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</si>
  <si>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</si>
  <si>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</si>
  <si>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</si>
  <si>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</si>
  <si>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</si>
  <si>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</si>
  <si>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</si>
  <si>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</si>
  <si>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</si>
  <si>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</si>
  <si>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</si>
  <si>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</si>
  <si>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</si>
  <si>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</si>
  <si>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</si>
  <si>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</si>
  <si>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</si>
  <si>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</si>
  <si>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</si>
  <si>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</si>
  <si>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</si>
  <si>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</si>
  <si>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</si>
  <si>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</si>
  <si>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</si>
  <si>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</si>
  <si>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</si>
  <si>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</si>
  <si>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</si>
  <si>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</si>
  <si>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</si>
  <si>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</si>
  <si>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</si>
  <si>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</si>
  <si>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</si>
  <si>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</si>
  <si>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</si>
  <si>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</si>
  <si>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</si>
  <si>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</si>
  <si>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</si>
  <si>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</si>
  <si>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</si>
  <si>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</si>
  <si>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</si>
  <si>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</si>
  <si>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</si>
  <si>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</si>
  <si>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</si>
  <si>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</si>
  <si>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</si>
  <si>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</si>
  <si>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</si>
  <si>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</si>
  <si>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</si>
  <si>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</si>
  <si>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</si>
  <si>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</si>
  <si>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</si>
  <si>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</si>
  <si>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</si>
  <si>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</si>
  <si>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</si>
  <si>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</si>
  <si>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</si>
  <si>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</si>
  <si>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</si>
  <si>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</si>
  <si>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</si>
  <si>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</si>
  <si>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</si>
  <si>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</si>
  <si>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</si>
  <si>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</si>
  <si>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</si>
  <si>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</si>
  <si>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</si>
  <si>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</si>
  <si>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</si>
  <si>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</si>
  <si>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</si>
  <si>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</si>
  <si>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</si>
  <si>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</si>
  <si>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</si>
  <si>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</si>
  <si>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</si>
  <si>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</si>
  <si>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</si>
  <si>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</si>
  <si>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</si>
  <si>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</si>
  <si>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</si>
  <si>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</si>
  <si>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</si>
  <si>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</si>
  <si>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</si>
  <si>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</si>
  <si>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</si>
  <si>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</si>
  <si>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</si>
  <si>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</si>
  <si>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</si>
  <si>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</si>
  <si>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</si>
  <si>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</si>
  <si>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</si>
  <si>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</si>
  <si>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</si>
  <si>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</si>
  <si>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</si>
  <si>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</si>
  <si>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</si>
  <si>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</si>
  <si>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</si>
  <si>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</si>
  <si>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</si>
  <si>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</si>
  <si>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</si>
  <si>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</si>
  <si>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</si>
  <si>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</si>
  <si>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</si>
  <si>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</si>
  <si>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</si>
  <si>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</si>
  <si>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</si>
  <si>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</si>
  <si>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</si>
  <si>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</si>
  <si>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</si>
  <si>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</si>
  <si>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</si>
  <si>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</si>
  <si>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</si>
  <si>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</si>
  <si>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</si>
  <si>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</si>
  <si>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</si>
  <si>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</si>
  <si>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</si>
  <si>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</si>
  <si>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</si>
  <si>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</si>
  <si>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</si>
  <si>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</si>
  <si>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</si>
  <si>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</si>
  <si>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</si>
  <si>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</si>
  <si>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</si>
  <si>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</si>
  <si>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</si>
  <si>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</si>
  <si>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</si>
  <si>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</si>
  <si>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</si>
  <si>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</si>
  <si>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</si>
  <si>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</si>
  <si>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</si>
  <si>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</si>
  <si>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</si>
  <si>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</si>
  <si>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</si>
  <si>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</si>
  <si>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</si>
  <si>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</si>
  <si>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</si>
  <si>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</si>
  <si>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</si>
  <si>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</si>
  <si>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</si>
  <si>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</si>
  <si>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</si>
  <si>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</si>
  <si>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</si>
  <si>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</si>
  <si>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</si>
  <si>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</si>
  <si>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</si>
  <si>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</si>
  <si>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</si>
  <si>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</si>
  <si>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</si>
  <si>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</si>
  <si>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</si>
  <si>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</si>
  <si>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</si>
  <si>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</si>
  <si>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</si>
  <si>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</si>
  <si>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</si>
  <si>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</si>
  <si>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</si>
  <si>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</si>
  <si>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</si>
  <si>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</si>
  <si>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</si>
  <si>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</si>
  <si>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</si>
  <si>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</si>
  <si>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</si>
  <si>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</si>
  <si>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</si>
  <si>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</si>
  <si>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</si>
  <si>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</si>
  <si>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</si>
  <si>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</si>
  <si>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</si>
  <si>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</si>
  <si>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</si>
  <si>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</si>
  <si>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</si>
  <si>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</si>
  <si>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</si>
  <si>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</si>
  <si>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</si>
  <si>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</si>
  <si>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</si>
  <si>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</si>
  <si>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</si>
  <si>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</si>
  <si>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</si>
  <si>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</si>
  <si>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</si>
  <si>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</si>
  <si>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</si>
  <si>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</si>
  <si>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</si>
  <si>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</si>
  <si>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</si>
  <si>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</si>
  <si>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</si>
  <si>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</si>
  <si>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</si>
  <si>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</si>
  <si>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</si>
  <si>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</si>
  <si>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</si>
  <si>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</si>
  <si>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</si>
  <si>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</si>
  <si>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</si>
  <si>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</si>
  <si>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</si>
  <si>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</si>
  <si>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</si>
  <si>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</si>
  <si>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</si>
  <si>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</si>
  <si>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</si>
  <si>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</si>
  <si>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</si>
  <si>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</si>
  <si>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</si>
  <si>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</si>
  <si>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</si>
  <si>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</si>
  <si>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</si>
  <si>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</si>
  <si>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</si>
  <si>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</si>
  <si>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</si>
  <si>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</si>
  <si>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</si>
  <si>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</si>
  <si>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</si>
  <si>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</si>
  <si>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</si>
  <si>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</si>
  <si>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</si>
  <si>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</si>
  <si>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</si>
  <si>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</si>
  <si>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</si>
  <si>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</si>
  <si>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</si>
  <si>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</si>
  <si>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</si>
  <si>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</si>
  <si>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</si>
  <si>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</si>
  <si>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</si>
  <si>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</si>
  <si>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</si>
  <si>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</si>
  <si>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</si>
  <si>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</si>
  <si>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</si>
  <si>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</si>
  <si>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</si>
  <si>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</si>
  <si>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</si>
  <si>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</si>
  <si>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</si>
  <si>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</si>
  <si>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</si>
  <si>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</si>
  <si>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</si>
  <si>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</si>
  <si>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</si>
  <si>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</si>
  <si>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</si>
  <si>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</si>
  <si>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</si>
  <si>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</si>
  <si>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</si>
  <si>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</si>
  <si>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</si>
  <si>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</si>
  <si>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</si>
  <si>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</si>
  <si>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</si>
  <si>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</si>
  <si>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</si>
  <si>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</si>
  <si>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</si>
  <si>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</si>
  <si>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</si>
  <si>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</si>
  <si>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</si>
  <si>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</si>
  <si>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</si>
  <si>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</si>
  <si>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</si>
  <si>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</si>
  <si>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</si>
  <si>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</si>
  <si>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</si>
  <si>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</si>
  <si>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</si>
  <si>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</si>
  <si>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</si>
  <si>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</si>
  <si>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</si>
  <si>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</si>
  <si>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</si>
  <si>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</si>
  <si>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</si>
  <si>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</si>
  <si>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</si>
  <si>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</si>
  <si>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</si>
  <si>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</si>
  <si>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</si>
  <si>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</si>
  <si>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</si>
  <si>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</si>
  <si>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</si>
  <si>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</si>
  <si>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</si>
  <si>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</si>
  <si>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</si>
  <si>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</si>
  <si>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</si>
  <si>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</si>
  <si>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</si>
  <si>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</si>
  <si>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</si>
  <si>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</si>
  <si>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</si>
  <si>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</si>
  <si>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</si>
  <si>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</si>
  <si>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</si>
  <si>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</si>
  <si>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</si>
  <si>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</si>
  <si>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</si>
  <si>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</si>
  <si>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</si>
  <si>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</si>
  <si>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</si>
  <si>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</si>
  <si>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</si>
  <si>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</si>
  <si>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</si>
  <si>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</si>
  <si>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</si>
  <si>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</si>
  <si>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</si>
  <si>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</si>
  <si>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</si>
  <si>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</si>
  <si>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</si>
  <si>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</si>
  <si>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</si>
  <si>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</si>
  <si>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</si>
  <si>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</si>
  <si>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</si>
  <si>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</si>
  <si>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</si>
  <si>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</si>
  <si>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</si>
  <si>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</si>
  <si>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</si>
  <si>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</si>
  <si>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</si>
  <si>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</si>
  <si>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</si>
  <si>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</si>
  <si>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</si>
  <si>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</si>
  <si>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</si>
  <si>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</si>
  <si>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</si>
  <si>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</si>
  <si>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</si>
  <si>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</si>
  <si>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</si>
  <si>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</si>
  <si>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</si>
  <si>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</si>
  <si>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</si>
  <si>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</si>
  <si>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</si>
  <si>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</si>
  <si>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</si>
  <si>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</si>
  <si>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</si>
  <si>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</si>
  <si>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</si>
  <si>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</si>
  <si>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</si>
  <si>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</si>
  <si>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</si>
  <si>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</si>
  <si>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</si>
  <si>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</si>
  <si>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</si>
  <si>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</si>
  <si>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</si>
  <si>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</si>
  <si>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</si>
  <si>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</si>
  <si>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</si>
  <si>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</si>
  <si>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</si>
  <si>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</si>
  <si>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</si>
  <si>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</si>
  <si>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</si>
  <si>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</si>
  <si>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</si>
  <si>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</si>
  <si>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</si>
  <si>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</si>
  <si>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</si>
  <si>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</si>
  <si>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</si>
  <si>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</si>
  <si>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</si>
  <si>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</si>
  <si>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</si>
  <si>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</si>
  <si>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</si>
  <si>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</si>
  <si>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</si>
  <si>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</si>
  <si>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</si>
  <si>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</si>
  <si>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</si>
  <si>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</si>
  <si>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</si>
  <si>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</si>
  <si>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</si>
  <si>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</si>
  <si>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</si>
  <si>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</si>
  <si>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</si>
  <si>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</si>
  <si>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</si>
  <si>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</si>
  <si>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</si>
  <si>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</si>
  <si>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</si>
  <si>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</si>
  <si>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</si>
  <si>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</si>
  <si>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</si>
  <si>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</si>
  <si>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</si>
  <si>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</si>
  <si>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</si>
  <si>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</si>
  <si>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</si>
  <si>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</si>
  <si>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</si>
  <si>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</si>
  <si>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</si>
  <si>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</si>
  <si>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</si>
  <si>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</si>
  <si>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</si>
  <si>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</si>
  <si>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</si>
  <si>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</si>
  <si>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</si>
  <si>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</si>
  <si>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</si>
  <si>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</si>
  <si>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</si>
  <si>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</si>
  <si>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</si>
  <si>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</si>
  <si>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</si>
  <si>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</si>
  <si>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</si>
  <si>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</si>
  <si>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</si>
  <si>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</si>
  <si>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</si>
  <si>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</si>
  <si>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</si>
  <si>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</si>
  <si>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</si>
  <si>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</si>
  <si>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</si>
  <si>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</si>
  <si>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</si>
  <si>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</si>
  <si>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</si>
  <si>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</si>
  <si>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</si>
  <si>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</si>
  <si>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</si>
  <si>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</si>
  <si>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</si>
  <si>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</si>
  <si>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</si>
  <si>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</si>
  <si>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</si>
  <si>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</si>
  <si>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</si>
  <si>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</si>
  <si>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</si>
  <si>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</si>
  <si>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</si>
  <si>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</si>
  <si>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</si>
  <si>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</si>
  <si>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</si>
  <si>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</si>
  <si>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</si>
  <si>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</si>
  <si>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</si>
  <si>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</si>
  <si>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</si>
  <si>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</si>
  <si>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</si>
  <si>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</si>
  <si>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</si>
  <si>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</si>
  <si>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</si>
  <si>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</si>
  <si>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</si>
  <si>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</si>
  <si>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</si>
  <si>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</si>
  <si>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</si>
  <si>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</si>
  <si>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</si>
  <si>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</si>
  <si>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</si>
  <si>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</si>
  <si>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</si>
  <si>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</si>
  <si>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</si>
  <si>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</si>
  <si>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</si>
  <si>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</si>
  <si>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</si>
  <si>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</si>
  <si>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</si>
  <si>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</si>
  <si>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</si>
  <si>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</si>
  <si>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</si>
  <si>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</si>
  <si>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</si>
  <si>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</si>
  <si>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</si>
  <si>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</si>
  <si>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</si>
  <si>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</si>
  <si>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</si>
  <si>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</si>
  <si>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</si>
  <si>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</si>
  <si>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</si>
  <si>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</si>
  <si>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</si>
  <si>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</si>
  <si>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</si>
  <si>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</si>
  <si>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</si>
  <si>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</si>
  <si>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</si>
  <si>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</si>
  <si>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</si>
  <si>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</si>
  <si>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</si>
  <si>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</si>
  <si>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</si>
  <si>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</si>
  <si>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</si>
  <si>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</si>
  <si>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</si>
  <si>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</si>
  <si>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</si>
  <si>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</si>
  <si>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</si>
  <si>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</si>
  <si>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</si>
  <si>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</si>
  <si>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</si>
  <si>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</si>
  <si>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</si>
  <si>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</si>
  <si>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</si>
  <si>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</si>
  <si>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</si>
  <si>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</si>
  <si>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</si>
  <si>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</si>
  <si>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</si>
  <si>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</si>
  <si>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</si>
  <si>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</si>
  <si>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</si>
  <si>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</si>
  <si>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</si>
  <si>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</si>
  <si>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</si>
  <si>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</si>
  <si>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</si>
  <si>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</si>
  <si>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</si>
  <si>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</si>
  <si>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</si>
  <si>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</si>
  <si>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</si>
  <si>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</si>
  <si>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</si>
  <si>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</si>
  <si>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</si>
  <si>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</si>
  <si>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</si>
  <si>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</si>
  <si>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</si>
  <si>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</si>
  <si>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</si>
  <si>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</si>
  <si>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</si>
  <si>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</si>
  <si>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</si>
  <si>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</si>
  <si>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</si>
  <si>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</si>
  <si>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</si>
  <si>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</si>
  <si>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</si>
  <si>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</si>
  <si>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</si>
  <si>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</si>
  <si>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</si>
  <si>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</si>
  <si>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</si>
  <si>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</si>
  <si>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</si>
  <si>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</si>
  <si>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</si>
  <si>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</si>
  <si>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</si>
  <si>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</si>
  <si>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</si>
  <si>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</si>
  <si>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</si>
  <si>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</si>
  <si>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</si>
  <si>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</si>
  <si>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</si>
  <si>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</si>
  <si>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</si>
  <si>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</si>
  <si>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</si>
  <si>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</si>
  <si>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</si>
  <si>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</si>
  <si>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</si>
  <si>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</si>
  <si>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</si>
  <si>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</si>
  <si>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</si>
  <si>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</si>
  <si>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</si>
  <si>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</si>
  <si>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</si>
  <si>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</si>
  <si>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</si>
  <si>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</si>
  <si>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</si>
  <si>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</si>
  <si>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</si>
  <si>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</si>
  <si>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</si>
  <si>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</si>
  <si>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</si>
  <si>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</si>
  <si>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</si>
  <si>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</si>
  <si>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</si>
  <si>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</si>
  <si>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</si>
  <si>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</si>
  <si>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</si>
  <si>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</si>
  <si>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</si>
  <si>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</si>
  <si>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</si>
  <si>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</si>
  <si>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</si>
  <si>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</si>
  <si>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</si>
  <si>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</si>
  <si>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</si>
  <si>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</si>
  <si>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</si>
  <si>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</si>
  <si>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</si>
  <si>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</si>
  <si>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</si>
  <si>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</si>
  <si>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</si>
  <si>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</si>
  <si>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</si>
  <si>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</si>
  <si>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</si>
  <si>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</si>
  <si>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</si>
  <si>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</si>
  <si>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</si>
  <si>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</si>
  <si>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</si>
  <si>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</si>
  <si>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</si>
  <si>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</si>
  <si>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</si>
  <si>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</si>
  <si>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</si>
  <si>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</si>
  <si>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</si>
  <si>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</si>
  <si>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</si>
  <si>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</si>
  <si>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</si>
  <si>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</si>
  <si>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</si>
  <si>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</si>
  <si>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</si>
  <si>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</si>
  <si>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</si>
  <si>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</si>
  <si>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</si>
  <si>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</si>
  <si>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</si>
  <si>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</si>
  <si>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</si>
  <si>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</si>
  <si>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</si>
  <si>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</si>
  <si>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</si>
  <si>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</si>
  <si>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</si>
  <si>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</si>
  <si>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</si>
  <si>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</si>
  <si>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</si>
  <si>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</si>
  <si>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</si>
  <si>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</si>
  <si>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</si>
  <si>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</si>
  <si>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</si>
  <si>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</si>
  <si>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</si>
  <si>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</si>
  <si>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</si>
  <si>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</si>
  <si>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</si>
  <si>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</si>
  <si>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</si>
  <si>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</si>
  <si>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</si>
  <si>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</si>
  <si>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</si>
  <si>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</si>
  <si>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</si>
  <si>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</si>
  <si>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</si>
  <si>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</si>
  <si>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</si>
  <si>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</si>
  <si>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</si>
  <si>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</si>
  <si>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</si>
  <si>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</si>
  <si>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</si>
  <si>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</si>
  <si>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</si>
  <si>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</si>
  <si>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</si>
  <si>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</si>
  <si>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</si>
  <si>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</si>
  <si>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</si>
  <si>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</si>
  <si>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</si>
  <si>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</si>
  <si>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</si>
  <si>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</si>
  <si>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</si>
  <si>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</si>
  <si>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</si>
  <si>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</si>
  <si>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</si>
  <si>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</si>
  <si>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</si>
  <si>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</si>
  <si>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</si>
  <si>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</si>
  <si>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</si>
  <si>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</si>
  <si>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</si>
  <si>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</si>
  <si>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</si>
  <si>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</si>
  <si>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</si>
  <si>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</si>
  <si>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</si>
  <si>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</si>
  <si>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</si>
  <si>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</si>
  <si>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</si>
  <si>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</si>
  <si>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</si>
  <si>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</si>
  <si>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</si>
  <si>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</si>
  <si>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</si>
  <si>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</si>
  <si>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</si>
  <si>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</si>
  <si>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</si>
  <si>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</si>
  <si>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</si>
  <si>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</si>
  <si>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</si>
  <si>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</si>
  <si>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</si>
  <si>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</si>
  <si>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</si>
  <si>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</si>
  <si>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</si>
  <si>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</si>
  <si>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</si>
  <si>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</si>
  <si>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</si>
  <si>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</si>
  <si>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</si>
  <si>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</si>
  <si>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</si>
  <si>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</si>
  <si>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</si>
  <si>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</si>
  <si>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</si>
  <si>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</si>
  <si>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</si>
  <si>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</si>
  <si>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</si>
  <si>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</si>
  <si>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</si>
  <si>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</si>
  <si>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</si>
  <si>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</si>
  <si>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</si>
  <si>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</si>
  <si>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</si>
  <si>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</si>
  <si>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</si>
  <si>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</si>
  <si>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</si>
  <si>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</si>
  <si>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</si>
  <si>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</si>
  <si>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</si>
  <si>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</si>
  <si>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</si>
  <si>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</si>
  <si>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</si>
  <si>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</si>
  <si>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</si>
  <si>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</si>
  <si>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</si>
  <si>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</si>
  <si>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</si>
  <si>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</si>
  <si>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</si>
  <si>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</si>
  <si>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</si>
  <si>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</si>
  <si>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</si>
  <si>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</si>
  <si>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</si>
  <si>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</si>
  <si>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</si>
  <si>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</si>
  <si>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</si>
  <si>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</si>
  <si>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</si>
  <si>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</si>
  <si>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</si>
  <si>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</si>
  <si>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</si>
  <si>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</si>
  <si>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</si>
  <si>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</si>
  <si>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</si>
  <si>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</si>
  <si>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</si>
  <si>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</si>
  <si>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</si>
  <si>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</si>
  <si>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</si>
  <si>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</si>
  <si>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</si>
  <si>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</si>
  <si>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</si>
  <si>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</si>
  <si>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</si>
  <si>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</si>
  <si>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</si>
  <si>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</si>
  <si>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</si>
  <si>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</si>
  <si>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</si>
  <si>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</si>
  <si>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</si>
  <si>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</si>
  <si>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</si>
  <si>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</si>
  <si>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</si>
  <si>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</si>
  <si>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</si>
  <si>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</si>
  <si>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</si>
  <si>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</si>
  <si>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</si>
  <si>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</si>
  <si>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</si>
  <si>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</si>
  <si>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</si>
  <si>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</si>
  <si>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</si>
  <si>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</si>
  <si>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</si>
  <si>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</si>
  <si>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</si>
  <si>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</si>
  <si>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</si>
  <si>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</si>
  <si>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</si>
  <si>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</si>
  <si>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</si>
  <si>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</si>
  <si>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</si>
  <si>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</si>
  <si>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</si>
  <si>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</si>
  <si>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</si>
  <si>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</si>
  <si>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</si>
  <si>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</si>
  <si>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</si>
  <si>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</si>
  <si>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</si>
  <si>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</si>
  <si>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</si>
  <si>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</si>
  <si>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</si>
  <si>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</si>
  <si>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</si>
  <si>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</si>
  <si>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</si>
  <si>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</si>
  <si>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</si>
  <si>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</si>
  <si>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</si>
  <si>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</si>
  <si>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</si>
  <si>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</si>
  <si>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</si>
  <si>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</si>
  <si>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</si>
  <si>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</si>
  <si>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</si>
  <si>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</si>
  <si>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</si>
  <si>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</si>
  <si>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</si>
  <si>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</si>
  <si>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</si>
  <si>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</si>
  <si>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</si>
  <si>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</si>
  <si>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</si>
  <si>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</si>
  <si>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</si>
  <si>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</si>
  <si>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</si>
  <si>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</si>
  <si>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</si>
  <si>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</si>
  <si>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</si>
  <si>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</si>
  <si>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</si>
  <si>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</si>
  <si>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</si>
  <si>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</si>
  <si>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</si>
  <si>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</si>
  <si>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</si>
  <si>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</si>
  <si>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</si>
  <si>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</si>
  <si>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</si>
  <si>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</si>
  <si>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</si>
  <si>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</si>
  <si>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</si>
  <si>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</si>
  <si>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</si>
  <si>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</si>
  <si>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</si>
  <si>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</si>
  <si>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</si>
  <si>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</si>
  <si>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</si>
  <si>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</si>
  <si>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</si>
  <si>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</si>
  <si>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</si>
  <si>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</si>
  <si>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</si>
  <si>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</si>
  <si>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</si>
  <si>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</si>
  <si>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</si>
  <si>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</si>
  <si>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</si>
  <si>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</si>
  <si>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</si>
  <si>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</si>
  <si>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</si>
  <si>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</si>
  <si>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</si>
  <si>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</si>
  <si>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</si>
  <si>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</si>
  <si>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</si>
  <si>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</si>
  <si>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</si>
  <si>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</si>
  <si>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</si>
  <si>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</si>
  <si>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</si>
  <si>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</si>
  <si>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</si>
  <si>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</si>
  <si>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</si>
  <si>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</si>
  <si>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</si>
  <si>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</si>
  <si>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</si>
  <si>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</si>
  <si>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</si>
  <si>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</si>
  <si>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</si>
  <si>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</si>
  <si>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</si>
  <si>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</si>
  <si>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</si>
  <si>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</si>
  <si>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</si>
  <si>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</si>
  <si>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</si>
  <si>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</si>
  <si>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</si>
  <si>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</si>
  <si>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</si>
  <si>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</si>
  <si>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</si>
  <si>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</si>
  <si>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</si>
  <si>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</si>
  <si>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</si>
  <si>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</si>
  <si>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</si>
  <si>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</si>
  <si>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</si>
  <si>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</si>
  <si>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</si>
  <si>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</si>
  <si>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</si>
  <si>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</si>
  <si>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</si>
  <si>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</si>
  <si>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</si>
  <si>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</si>
  <si>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</si>
  <si>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</si>
  <si>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</si>
  <si>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</si>
  <si>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</si>
  <si>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</si>
  <si>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</si>
  <si>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</si>
  <si>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</si>
  <si>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</si>
  <si>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</si>
  <si>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</si>
  <si>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</si>
  <si>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</si>
  <si>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</si>
  <si>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</si>
  <si>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</si>
  <si>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</si>
  <si>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</si>
  <si>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</si>
  <si>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</si>
  <si>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</si>
  <si>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</si>
  <si>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</si>
  <si>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</si>
  <si>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</si>
  <si>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</si>
  <si>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</si>
  <si>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</si>
  <si>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</si>
  <si>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</si>
  <si>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</si>
  <si>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</si>
  <si>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</si>
  <si>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</si>
  <si>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</si>
  <si>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</si>
  <si>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</si>
  <si>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</si>
  <si>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</si>
  <si>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</si>
  <si>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</si>
  <si>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</si>
  <si>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</si>
  <si>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</si>
  <si>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</si>
  <si>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</si>
  <si>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</si>
  <si>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</si>
  <si>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</si>
  <si>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</si>
  <si>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</si>
  <si>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</si>
  <si>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</si>
  <si>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</si>
  <si>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</si>
  <si>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</si>
  <si>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</si>
  <si>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</si>
  <si>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</si>
  <si>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</si>
  <si>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</si>
  <si>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</si>
  <si>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</si>
  <si>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</si>
  <si>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</si>
  <si>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</si>
  <si>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</si>
  <si>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</si>
  <si>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</si>
  <si>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</si>
  <si>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</si>
  <si>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</si>
  <si>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</si>
  <si>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</si>
  <si>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</si>
  <si>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</si>
  <si>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</si>
  <si>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</si>
  <si>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</si>
  <si>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</si>
  <si>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</si>
  <si>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</si>
  <si>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</si>
  <si>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</si>
  <si>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</si>
  <si>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</si>
  <si>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</si>
  <si>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</si>
  <si>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</si>
  <si>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</si>
  <si>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</si>
  <si>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</si>
  <si>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</si>
  <si>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</si>
  <si>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</si>
  <si>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</si>
  <si>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</si>
  <si>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</si>
  <si>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</si>
  <si>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</si>
  <si>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</si>
  <si>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</si>
  <si>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</si>
  <si>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</si>
  <si>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</si>
  <si>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</si>
  <si>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</si>
  <si>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</si>
  <si>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</si>
  <si>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</si>
  <si>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</si>
  <si>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</si>
  <si>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</si>
  <si>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</si>
  <si>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</si>
  <si>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</si>
  <si>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</si>
  <si>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</si>
  <si>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</si>
  <si>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</si>
  <si>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</si>
  <si>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</si>
  <si>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</si>
  <si>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</si>
  <si>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</si>
  <si>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</si>
  <si>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</si>
  <si>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</si>
  <si>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</si>
  <si>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</si>
  <si>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</si>
  <si>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</si>
  <si>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</si>
  <si>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</si>
  <si>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</si>
  <si>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</si>
  <si>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</si>
  <si>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</si>
  <si>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</si>
  <si>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</si>
  <si>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</si>
  <si>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</si>
  <si>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</si>
  <si>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</si>
  <si>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</si>
  <si>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</si>
  <si>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</si>
  <si>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</si>
  <si>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</si>
  <si>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</si>
  <si>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</si>
  <si>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</si>
  <si>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</si>
  <si>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</si>
  <si>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</si>
  <si>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</si>
  <si>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</si>
  <si>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</si>
  <si>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</si>
  <si>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</si>
  <si>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</si>
  <si>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</si>
  <si>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</si>
  <si>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</si>
  <si>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</si>
  <si>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</si>
  <si>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</si>
  <si>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</si>
  <si>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</si>
  <si>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</si>
  <si>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</si>
  <si>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</si>
  <si>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</si>
  <si>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</si>
  <si>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</si>
  <si>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</si>
  <si>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</si>
  <si>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</si>
  <si>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</si>
  <si>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</si>
  <si>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</si>
  <si>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</si>
  <si>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</si>
  <si>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</si>
  <si>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</si>
  <si>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</si>
  <si>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</si>
  <si>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</si>
  <si>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</si>
  <si>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</si>
  <si>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</si>
  <si>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</si>
  <si>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</si>
  <si>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</si>
  <si>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</si>
  <si>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</si>
  <si>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</si>
  <si>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</si>
  <si>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</si>
  <si>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</si>
  <si>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</si>
  <si>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</si>
  <si>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</si>
  <si>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</si>
  <si>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</si>
  <si>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</si>
  <si>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</si>
  <si>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</si>
  <si>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</si>
  <si>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</si>
  <si>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</si>
  <si>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</si>
  <si>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</si>
  <si>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</si>
  <si>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</si>
  <si>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</si>
  <si>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</si>
  <si>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</si>
  <si>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</si>
  <si>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</si>
  <si>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</si>
  <si>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</si>
  <si>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</si>
  <si>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</si>
  <si>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</si>
  <si>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</si>
  <si>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</si>
  <si>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</si>
  <si>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</si>
  <si>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</si>
  <si>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</si>
  <si>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</si>
  <si>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</si>
  <si>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</si>
  <si>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</si>
  <si>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</si>
  <si>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</si>
  <si>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</si>
  <si>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</si>
  <si>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</si>
  <si>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</si>
  <si>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</si>
  <si>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</si>
  <si>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</si>
  <si>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</si>
  <si>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</si>
  <si>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</si>
  <si>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</si>
  <si>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</si>
  <si>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</si>
  <si>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</si>
  <si>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</si>
  <si>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</si>
  <si>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</si>
  <si>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</si>
  <si>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</si>
  <si>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</si>
  <si>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</si>
  <si>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</si>
  <si>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</si>
  <si>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</si>
  <si>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</si>
  <si>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</si>
  <si>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</si>
  <si>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</si>
  <si>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</si>
  <si>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</si>
  <si>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</si>
  <si>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</si>
  <si>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</si>
  <si>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</si>
  <si>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</si>
  <si>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</si>
  <si>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</si>
  <si>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</si>
  <si>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</si>
  <si>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</si>
  <si>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</si>
  <si>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</si>
  <si>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</si>
  <si>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</si>
  <si>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</si>
  <si>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</si>
  <si>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</si>
  <si>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</si>
  <si>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</si>
  <si>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</si>
  <si>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</si>
  <si>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</si>
  <si>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</si>
  <si>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</si>
  <si>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</si>
  <si>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</si>
  <si>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</si>
  <si>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</si>
  <si>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</si>
  <si>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</si>
  <si>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</si>
  <si>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</si>
  <si>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</si>
  <si>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</si>
  <si>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</si>
  <si>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</si>
  <si>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</si>
  <si>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</si>
  <si>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</si>
  <si>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</si>
  <si>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</si>
  <si>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</si>
  <si>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</si>
  <si>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</si>
  <si>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</si>
  <si>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</si>
  <si>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</si>
  <si>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</si>
  <si>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</si>
  <si>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</si>
  <si>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</si>
  <si>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</si>
  <si>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</si>
  <si>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</si>
  <si>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</si>
  <si>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</si>
  <si>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</si>
  <si>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</si>
  <si>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</si>
  <si>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</si>
  <si>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</si>
  <si>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</si>
  <si>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</si>
  <si>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</si>
  <si>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</si>
  <si>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</si>
  <si>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</si>
  <si>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</si>
  <si>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</si>
  <si>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</si>
  <si>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</si>
  <si>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</si>
  <si>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</si>
  <si>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</si>
  <si>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</si>
  <si>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</si>
  <si>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</si>
  <si>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</si>
  <si>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</si>
  <si>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</si>
  <si>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</si>
  <si>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</si>
  <si>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</si>
  <si>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</si>
  <si>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</si>
  <si>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</si>
  <si>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</si>
  <si>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</si>
  <si>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</si>
  <si>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</si>
  <si>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</si>
  <si>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</si>
  <si>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</si>
  <si>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</si>
  <si>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</si>
  <si>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</si>
  <si>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</si>
  <si>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</si>
  <si>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</si>
  <si>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</si>
  <si>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</si>
  <si>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</si>
  <si>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</si>
  <si>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</si>
  <si>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</si>
  <si>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</si>
  <si>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</si>
  <si>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</si>
  <si>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</si>
  <si>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</si>
  <si>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</si>
  <si>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</si>
  <si>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</si>
  <si>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</si>
  <si>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</si>
  <si>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</si>
  <si>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</si>
  <si>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</si>
  <si>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</si>
  <si>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</si>
  <si>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</si>
  <si>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</si>
  <si>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</si>
  <si>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</si>
  <si>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</si>
  <si>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</si>
  <si>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</si>
  <si>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</si>
  <si>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</si>
  <si>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</si>
  <si>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</si>
  <si>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</si>
  <si>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</si>
  <si>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</si>
  <si>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</si>
  <si>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</si>
  <si>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</si>
  <si>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</si>
  <si>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</si>
  <si>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</si>
  <si>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</si>
  <si>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</si>
  <si>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</si>
  <si>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</si>
  <si>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</si>
  <si>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</si>
  <si>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</si>
  <si>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</si>
  <si>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</si>
  <si>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</si>
  <si>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</si>
  <si>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</si>
  <si>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</si>
  <si>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</si>
  <si>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</si>
  <si>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</si>
  <si>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</si>
  <si>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</si>
  <si>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</si>
  <si>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</si>
  <si>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</si>
  <si>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</si>
  <si>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</si>
  <si>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</si>
  <si>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</si>
  <si>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</si>
  <si>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</si>
  <si>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</si>
  <si>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</si>
  <si>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</si>
  <si>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</si>
  <si>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</si>
  <si>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</si>
  <si>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</si>
  <si>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</si>
  <si>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</si>
  <si>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</si>
  <si>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</si>
  <si>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</si>
  <si>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</si>
  <si>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</si>
  <si>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</si>
  <si>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</si>
  <si>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</si>
  <si>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</si>
  <si>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</si>
  <si>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</si>
  <si>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</si>
  <si>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</si>
  <si>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</si>
  <si>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</si>
  <si>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</si>
  <si>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</si>
  <si>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</si>
  <si>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</si>
  <si>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</si>
  <si>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</si>
  <si>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</si>
  <si>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</si>
  <si>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</si>
  <si>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</si>
  <si>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</si>
  <si>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</si>
  <si>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</si>
  <si>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</si>
  <si>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</si>
  <si>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</si>
  <si>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</si>
  <si>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</si>
  <si>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</si>
  <si>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</si>
  <si>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</si>
  <si>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</si>
  <si>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</si>
  <si>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</si>
  <si>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</si>
  <si>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</si>
  <si>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</si>
  <si>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</si>
  <si>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</si>
  <si>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</si>
  <si>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</si>
  <si>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</si>
  <si>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</si>
  <si>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</si>
  <si>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</si>
  <si>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</si>
  <si>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</si>
  <si>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</si>
  <si>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</si>
  <si>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</si>
  <si>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</si>
  <si>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</si>
  <si>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</si>
  <si>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</si>
  <si>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</si>
  <si>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</si>
  <si>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</si>
  <si>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</si>
  <si>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</si>
  <si>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</si>
  <si>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</si>
  <si>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</si>
  <si>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</si>
  <si>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</si>
  <si>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</si>
  <si>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</si>
  <si>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</si>
  <si>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</si>
  <si>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</si>
  <si>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</si>
  <si>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</si>
  <si>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</si>
  <si>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</si>
  <si>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</si>
  <si>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</si>
  <si>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</si>
  <si>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</si>
  <si>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</si>
  <si>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</si>
  <si>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</si>
  <si>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</si>
  <si>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</si>
  <si>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</si>
  <si>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</si>
  <si>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</si>
  <si>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</si>
  <si>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</si>
  <si>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</si>
  <si>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</si>
  <si>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</si>
  <si>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</si>
  <si>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</si>
  <si>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</si>
  <si>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</si>
  <si>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</si>
  <si>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</si>
  <si>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</si>
  <si>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</si>
  <si>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</si>
  <si>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</si>
  <si>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</si>
  <si>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</si>
  <si>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</si>
  <si>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</si>
  <si>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</si>
  <si>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</si>
  <si>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</si>
  <si>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</si>
  <si>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</si>
  <si>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</si>
  <si>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</si>
  <si>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</si>
  <si>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</si>
  <si>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</si>
  <si>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</si>
  <si>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</si>
  <si>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</si>
  <si>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</si>
  <si>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</si>
  <si>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</si>
  <si>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</si>
  <si>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</si>
  <si>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</si>
  <si>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</si>
  <si>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</si>
  <si>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</si>
  <si>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</si>
  <si>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</si>
  <si>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</si>
  <si>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</si>
  <si>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</si>
  <si>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</si>
  <si>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</si>
  <si>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</si>
  <si>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</si>
  <si>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</si>
  <si>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</si>
  <si>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</si>
  <si>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</si>
  <si>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</si>
  <si>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</si>
  <si>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</si>
  <si>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</si>
  <si>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</si>
  <si>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</si>
  <si>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</si>
  <si>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</si>
  <si>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</si>
  <si>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</si>
  <si>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</si>
  <si>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</si>
  <si>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</si>
  <si>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</si>
  <si>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</si>
  <si>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</si>
  <si>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</si>
  <si>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</si>
  <si>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</si>
  <si>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</si>
  <si>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</si>
  <si>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</si>
  <si>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</si>
  <si>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</si>
  <si>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</si>
  <si>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</si>
  <si>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</si>
  <si>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</si>
  <si>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</si>
  <si>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</si>
  <si>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</si>
  <si>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</si>
  <si>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</si>
  <si>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</si>
  <si>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</si>
  <si>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</si>
  <si>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</si>
  <si>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</si>
  <si>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</si>
  <si>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</si>
  <si>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</si>
  <si>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</si>
  <si>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</si>
  <si>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</si>
  <si>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</si>
  <si>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</si>
  <si>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</si>
  <si>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</si>
  <si>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</si>
  <si>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</si>
  <si>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</si>
  <si>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</si>
  <si>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</si>
  <si>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</si>
  <si>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</si>
  <si>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</si>
  <si>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</si>
  <si>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</si>
  <si>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</si>
  <si>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</si>
  <si>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</si>
  <si>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</si>
  <si>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</si>
  <si>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</si>
  <si>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</si>
  <si>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</si>
  <si>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</si>
  <si>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</si>
  <si>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</si>
  <si>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</si>
  <si>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</si>
  <si>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</si>
  <si>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</si>
  <si>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</si>
  <si>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</si>
  <si>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</si>
  <si>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</si>
  <si>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</si>
  <si>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</si>
  <si>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</si>
  <si>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</si>
  <si>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</si>
  <si>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</si>
  <si>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</si>
  <si>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</si>
  <si>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</si>
  <si>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</si>
  <si>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</si>
  <si>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</si>
  <si>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</si>
  <si>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</si>
  <si>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</si>
  <si>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</si>
  <si>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</si>
  <si>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</si>
  <si>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</si>
  <si>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</si>
  <si>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</si>
  <si>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</si>
  <si>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</si>
  <si>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</si>
  <si>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</si>
  <si>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</si>
  <si>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</si>
  <si>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</si>
  <si>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</si>
  <si>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</si>
  <si>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</si>
  <si>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</si>
  <si>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</si>
  <si>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</si>
  <si>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</si>
  <si>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</si>
  <si>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</si>
  <si>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</si>
  <si>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</si>
  <si>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</si>
  <si>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</si>
  <si>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</si>
  <si>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</si>
  <si>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</si>
  <si>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</si>
  <si>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</si>
  <si>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</si>
  <si>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</si>
  <si>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</si>
  <si>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</si>
  <si>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</si>
  <si>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</si>
  <si>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</si>
  <si>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</si>
  <si>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</si>
  <si>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</si>
  <si>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</si>
  <si>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</si>
  <si>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</si>
  <si>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</si>
  <si>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</si>
  <si>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</si>
  <si>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</si>
  <si>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</si>
  <si>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</si>
  <si>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</si>
  <si>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</si>
  <si>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</si>
  <si>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</si>
  <si>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</si>
  <si>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</si>
  <si>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</si>
  <si>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</si>
  <si>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</si>
  <si>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</si>
  <si>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</si>
  <si>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</si>
  <si>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</si>
  <si>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</si>
  <si>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</si>
  <si>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</si>
  <si>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</si>
  <si>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</si>
  <si>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</si>
  <si>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</si>
  <si>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</si>
  <si>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</si>
  <si>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</si>
  <si>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</si>
  <si>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</si>
  <si>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</si>
  <si>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</si>
  <si>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</si>
  <si>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</si>
  <si>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</si>
  <si>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</si>
  <si>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</si>
  <si>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</si>
  <si>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</si>
  <si>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</si>
  <si>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</si>
  <si>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</si>
  <si>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</si>
  <si>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</si>
  <si>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</si>
  <si>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</si>
  <si>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</si>
  <si>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</si>
  <si>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</si>
  <si>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</si>
  <si>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</si>
  <si>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</si>
  <si>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</si>
  <si>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</si>
  <si>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</si>
  <si>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</si>
  <si>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</si>
  <si>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</si>
  <si>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</si>
  <si>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</si>
  <si>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</si>
  <si>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</si>
  <si>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</si>
  <si>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</si>
  <si>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</si>
  <si>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</si>
  <si>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</si>
  <si>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</si>
  <si>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</si>
  <si>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</si>
  <si>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</si>
  <si>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</si>
  <si>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</si>
  <si>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</si>
  <si>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</si>
  <si>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</si>
  <si>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</si>
  <si>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</si>
  <si>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</si>
  <si>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</si>
  <si>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</si>
  <si>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</si>
  <si>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</si>
  <si>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</si>
  <si>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</si>
  <si>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</si>
  <si>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</si>
  <si>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</si>
  <si>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</si>
  <si>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</si>
  <si>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</si>
  <si>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</si>
  <si>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</si>
  <si>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</si>
  <si>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</si>
  <si>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</si>
  <si>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</si>
  <si>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</si>
  <si>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</si>
  <si>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</si>
  <si>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</si>
  <si>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</si>
  <si>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</si>
  <si>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</si>
  <si>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</si>
  <si>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</si>
  <si>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</si>
  <si>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</si>
  <si>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</si>
  <si>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</si>
  <si>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</si>
  <si>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</si>
  <si>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</si>
  <si>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</si>
  <si>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</si>
  <si>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</si>
  <si>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</si>
  <si>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</si>
  <si>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</si>
  <si>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</si>
  <si>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</si>
  <si>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</si>
  <si>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</si>
  <si>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</si>
  <si>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</si>
  <si>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</si>
  <si>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</si>
  <si>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</si>
  <si>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</si>
  <si>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</si>
  <si>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</si>
  <si>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</si>
  <si>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</si>
  <si>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</si>
  <si>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</si>
  <si>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</si>
  <si>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</si>
  <si>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</si>
  <si>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</si>
  <si>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</si>
  <si>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</si>
  <si>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</si>
  <si>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</si>
  <si>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</si>
  <si>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</si>
  <si>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</si>
  <si>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</si>
  <si>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</si>
  <si>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</si>
  <si>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</si>
  <si>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</si>
  <si>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</si>
  <si>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</si>
  <si>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</si>
  <si>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</si>
  <si>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</si>
  <si>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</si>
  <si>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</si>
  <si>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</si>
  <si>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</si>
  <si>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</si>
  <si>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</si>
  <si>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</si>
  <si>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</si>
  <si>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</si>
  <si>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</si>
  <si>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</si>
  <si>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</si>
  <si>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</si>
  <si>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</si>
  <si>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</si>
  <si>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</si>
  <si>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</si>
  <si>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</si>
  <si>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</si>
  <si>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</si>
  <si>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</si>
  <si>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</si>
  <si>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</si>
  <si>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</si>
  <si>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</si>
  <si>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</si>
  <si>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</si>
  <si>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</si>
  <si>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</si>
  <si>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</si>
  <si>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</si>
  <si>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</si>
  <si>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</si>
  <si>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</si>
  <si>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</si>
  <si>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</si>
  <si>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</si>
  <si>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</si>
  <si>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</si>
  <si>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</si>
  <si>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</si>
  <si>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</si>
  <si>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</si>
  <si>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</si>
  <si>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</si>
  <si>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</si>
  <si>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</si>
  <si>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</si>
  <si>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</si>
  <si>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</si>
  <si>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</si>
  <si>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</si>
  <si>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</si>
  <si>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</si>
  <si>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</si>
  <si>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</si>
  <si>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</si>
  <si>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</si>
  <si>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</si>
  <si>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</si>
  <si>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</si>
  <si>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</si>
  <si>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</si>
  <si>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</si>
  <si>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</si>
  <si>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</si>
  <si>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</si>
  <si>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</si>
  <si>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</si>
  <si>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</si>
  <si>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</si>
  <si>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</si>
  <si>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</si>
  <si>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</si>
  <si>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</si>
  <si>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</si>
  <si>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</si>
  <si>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</si>
  <si>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</si>
  <si>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</si>
  <si>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</si>
  <si>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</si>
  <si>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</si>
  <si>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</si>
  <si>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</si>
  <si>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</si>
  <si>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</si>
  <si>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</si>
  <si>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</si>
  <si>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</si>
  <si>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</si>
  <si>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</si>
  <si>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</si>
  <si>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</si>
  <si>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</si>
  <si>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</si>
  <si>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</si>
  <si>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</si>
  <si>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</si>
  <si>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</si>
  <si>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</si>
  <si>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</si>
  <si>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</si>
  <si>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</si>
  <si>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</si>
  <si>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</si>
  <si>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</si>
  <si>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</si>
  <si>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</si>
  <si>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</si>
  <si>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</si>
  <si>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</si>
  <si>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</si>
  <si>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</si>
  <si>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</si>
  <si>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</si>
  <si>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</si>
  <si>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</si>
  <si>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</si>
  <si>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</si>
  <si>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</si>
  <si>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</si>
  <si>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</si>
  <si>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</si>
  <si>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</si>
  <si>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</si>
  <si>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</si>
  <si>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</si>
  <si>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</si>
  <si>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</si>
  <si>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</si>
  <si>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</si>
  <si>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</si>
  <si>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</si>
  <si>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</si>
  <si>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</si>
  <si>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</si>
  <si>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</si>
  <si>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</si>
  <si>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</si>
  <si>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</si>
  <si>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</si>
  <si>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</si>
  <si>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</si>
  <si>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</si>
  <si>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</si>
  <si>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</si>
  <si>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</si>
  <si>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</si>
  <si>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</si>
  <si>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</si>
  <si>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</si>
  <si>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</si>
  <si>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</si>
  <si>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</si>
  <si>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</si>
  <si>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</si>
  <si>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</si>
  <si>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</si>
  <si>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</si>
  <si>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</si>
  <si>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</si>
  <si>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</si>
  <si>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</si>
  <si>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</si>
  <si>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</si>
  <si>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</si>
  <si>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</si>
  <si>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</si>
  <si>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</si>
  <si>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</si>
  <si>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</si>
  <si>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</si>
  <si>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</si>
  <si>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</si>
  <si>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</si>
  <si>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</si>
  <si>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</si>
  <si>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</si>
  <si>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</si>
  <si>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</si>
  <si>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</si>
  <si>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</si>
  <si>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</si>
  <si>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</si>
  <si>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</si>
  <si>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</si>
  <si>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</si>
  <si>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</si>
  <si>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</si>
  <si>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</si>
  <si>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</si>
  <si>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</si>
  <si>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</si>
  <si>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</si>
  <si>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</si>
  <si>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</si>
  <si>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</si>
  <si>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</si>
  <si>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</si>
  <si>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</si>
  <si>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</si>
  <si>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</si>
  <si>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</si>
  <si>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</si>
  <si>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</si>
  <si>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</si>
  <si>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</si>
  <si>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</si>
  <si>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</si>
  <si>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</si>
  <si>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</si>
  <si>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</si>
  <si>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</si>
  <si>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</si>
  <si>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</si>
  <si>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</si>
  <si>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</si>
  <si>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</si>
  <si>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</si>
  <si>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</si>
  <si>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</si>
  <si>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</si>
  <si>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</si>
  <si>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</si>
  <si>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</si>
  <si>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</si>
  <si>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</si>
  <si>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</si>
  <si>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</si>
  <si>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</si>
  <si>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</si>
  <si>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</si>
  <si>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</si>
  <si>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</si>
  <si>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</si>
  <si>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</si>
  <si>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</si>
  <si>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</si>
  <si>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</si>
  <si>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</si>
  <si>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</si>
  <si>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</si>
  <si>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</si>
  <si>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</si>
  <si>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</si>
  <si>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</si>
  <si>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</si>
  <si>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</si>
  <si>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</si>
  <si>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</si>
  <si>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</si>
  <si>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</si>
  <si>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</si>
  <si>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</si>
  <si>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</si>
  <si>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</si>
  <si>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</si>
  <si>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</si>
  <si>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</si>
  <si>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</si>
  <si>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</si>
  <si>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</si>
  <si>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</si>
  <si>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</si>
  <si>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</si>
  <si>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</si>
  <si>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</si>
  <si>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</si>
  <si>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</si>
  <si>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</si>
  <si>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</si>
  <si>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</si>
  <si>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</si>
  <si>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</si>
  <si>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</si>
  <si>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</si>
  <si>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</si>
  <si>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</si>
  <si>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</si>
  <si>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</si>
  <si>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</si>
  <si>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</si>
  <si>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</si>
  <si>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</si>
  <si>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</si>
  <si>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</si>
  <si>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</si>
  <si>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</si>
  <si>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</si>
  <si>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</si>
  <si>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</si>
  <si>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</si>
  <si>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</si>
  <si>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</si>
  <si>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</si>
  <si>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</si>
  <si>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</si>
  <si>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</si>
  <si>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</si>
  <si>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</si>
  <si>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</si>
  <si>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</si>
  <si>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</si>
  <si>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</si>
  <si>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</si>
  <si>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</si>
  <si>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</si>
  <si>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</si>
  <si>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</si>
  <si>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</si>
  <si>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</si>
  <si>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</si>
  <si>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</si>
  <si>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</si>
  <si>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</si>
  <si>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</si>
  <si>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</si>
  <si>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</si>
  <si>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</si>
  <si>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</si>
  <si>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</si>
  <si>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</si>
  <si>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</si>
  <si>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</si>
  <si>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</si>
  <si>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</si>
  <si>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</si>
  <si>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</si>
  <si>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</si>
  <si>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</si>
  <si>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</si>
  <si>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</si>
  <si>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</si>
  <si>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</si>
  <si>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</si>
  <si>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</si>
  <si>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</si>
  <si>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</si>
  <si>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</si>
  <si>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</si>
  <si>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</si>
  <si>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</si>
  <si>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</si>
  <si>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</si>
  <si>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</si>
  <si>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</si>
  <si>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</si>
  <si>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</si>
  <si>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</si>
  <si>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</si>
  <si>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</si>
  <si>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</si>
  <si>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</si>
  <si>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</si>
  <si>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</si>
  <si>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</si>
  <si>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</si>
  <si>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</si>
  <si>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</si>
  <si>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</si>
  <si>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</si>
  <si>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</si>
  <si>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</si>
  <si>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</si>
  <si>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</si>
  <si>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</si>
  <si>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</si>
  <si>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</si>
  <si>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</si>
  <si>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</si>
  <si>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</si>
  <si>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</si>
  <si>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</si>
  <si>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</si>
  <si>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</si>
  <si>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</si>
  <si>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</si>
  <si>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</si>
  <si>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</si>
  <si>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</si>
  <si>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</si>
  <si>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</si>
  <si>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</si>
  <si>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</si>
  <si>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</si>
  <si>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</si>
  <si>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</si>
  <si>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</si>
  <si>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</si>
  <si>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</si>
  <si>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</si>
  <si>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</si>
  <si>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</si>
  <si>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</si>
  <si>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</si>
  <si>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</si>
  <si>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</si>
  <si>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</si>
  <si>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</si>
  <si>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</si>
  <si>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</si>
  <si>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</si>
  <si>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</si>
  <si>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</si>
  <si>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</si>
  <si>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</si>
  <si>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</si>
  <si>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</si>
  <si>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</si>
  <si>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</si>
  <si>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</si>
  <si>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</si>
  <si>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</si>
  <si>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</si>
  <si>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</si>
  <si>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</si>
  <si>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</si>
  <si>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</si>
  <si>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</si>
  <si>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</si>
  <si>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</si>
  <si>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</si>
  <si>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</si>
  <si>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</si>
  <si>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</si>
  <si>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</si>
  <si>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</si>
  <si>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</si>
  <si>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</si>
  <si>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</si>
  <si>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</si>
  <si>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</si>
  <si>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</si>
  <si>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</si>
  <si>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</si>
  <si>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</si>
  <si>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</si>
  <si>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</si>
  <si>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</si>
  <si>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</si>
  <si>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</si>
  <si>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</si>
  <si>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</si>
  <si>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</si>
  <si>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</si>
  <si>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</si>
  <si>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</si>
  <si>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</si>
  <si>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</si>
  <si>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</si>
  <si>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</si>
  <si>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</si>
  <si>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</si>
  <si>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</si>
  <si>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</si>
  <si>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</si>
  <si>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</si>
  <si>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</si>
  <si>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</si>
  <si>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</si>
  <si>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</si>
  <si>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</si>
  <si>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</si>
  <si>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</si>
  <si>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</si>
  <si>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</si>
  <si>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</si>
  <si>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</si>
  <si>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</si>
  <si>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</si>
  <si>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</si>
  <si>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</si>
  <si>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</si>
  <si>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</si>
  <si>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</si>
  <si>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</si>
  <si>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</si>
  <si>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</si>
  <si>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</si>
  <si>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</si>
  <si>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</si>
  <si>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</si>
  <si>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</si>
  <si>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</si>
  <si>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</si>
  <si>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</si>
  <si>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</si>
  <si>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</si>
  <si>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</si>
  <si>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</si>
  <si>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</si>
  <si>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</si>
  <si>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</si>
  <si>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</si>
  <si>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</si>
  <si>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</si>
  <si>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</si>
  <si>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</si>
  <si>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</si>
  <si>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</si>
  <si>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</si>
  <si>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</si>
  <si>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</si>
  <si>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</si>
  <si>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</si>
  <si>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</si>
  <si>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</si>
  <si>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</si>
  <si>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</si>
  <si>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</si>
  <si>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</si>
  <si>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</si>
  <si>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</si>
  <si>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</si>
  <si>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</si>
  <si>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</si>
  <si>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</si>
  <si>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</si>
  <si>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</si>
  <si>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</si>
  <si>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</si>
  <si>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</si>
  <si>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</si>
  <si>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</si>
  <si>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</si>
  <si>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</si>
  <si>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</si>
  <si>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</si>
  <si>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</si>
  <si>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</si>
  <si>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</si>
  <si>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</si>
  <si>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</si>
  <si>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</si>
  <si>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</si>
  <si>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</si>
  <si>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</si>
  <si>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</si>
  <si>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</si>
  <si>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</si>
  <si>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</si>
  <si>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</si>
  <si>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</si>
  <si>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</si>
  <si>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</si>
  <si>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</si>
  <si>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</si>
  <si>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</si>
  <si>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</si>
  <si>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</si>
  <si>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</si>
  <si>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</si>
  <si>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</si>
  <si>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</si>
  <si>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</si>
  <si>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</si>
  <si>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</si>
  <si>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</si>
  <si>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</si>
  <si>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</si>
  <si>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</si>
  <si>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</si>
  <si>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</si>
  <si>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</si>
  <si>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</si>
  <si>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</si>
  <si>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</si>
  <si>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</si>
  <si>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</si>
  <si>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</si>
  <si>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</si>
  <si>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</si>
  <si>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</si>
  <si>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</si>
  <si>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</si>
  <si>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</si>
  <si>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</si>
  <si>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</si>
  <si>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</si>
  <si>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</si>
  <si>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</si>
  <si>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</si>
  <si>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</si>
  <si>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</si>
  <si>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</si>
  <si>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</si>
  <si>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</si>
  <si>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</si>
  <si>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</si>
  <si>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</si>
  <si>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</si>
  <si>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</si>
  <si>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</si>
  <si>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</si>
  <si>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</si>
  <si>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</si>
  <si>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</si>
  <si>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</si>
  <si>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</si>
  <si>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</si>
  <si>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</si>
  <si>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</si>
  <si>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</si>
  <si>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</si>
  <si>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</si>
  <si>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</si>
  <si>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</si>
  <si>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</si>
  <si>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</si>
  <si>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</si>
  <si>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</si>
  <si>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</si>
  <si>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</si>
  <si>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</si>
  <si>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</si>
  <si>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</si>
  <si>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</si>
  <si>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</si>
  <si>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</si>
  <si>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</si>
  <si>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</si>
  <si>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</si>
  <si>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</si>
  <si>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</si>
  <si>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</si>
  <si>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</si>
  <si>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</si>
  <si>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</si>
  <si>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</si>
  <si>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</si>
  <si>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</si>
  <si>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</si>
  <si>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</si>
  <si>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</si>
  <si>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</si>
  <si>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</si>
  <si>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</si>
  <si>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</si>
  <si>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</si>
  <si>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</si>
  <si>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</si>
  <si>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</si>
  <si>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</si>
  <si>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</si>
  <si>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</si>
  <si>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</si>
  <si>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</si>
  <si>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</si>
  <si>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</si>
  <si>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</si>
  <si>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</si>
  <si>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</si>
  <si>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</si>
  <si>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</si>
  <si>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</si>
  <si>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</si>
  <si>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</si>
  <si>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</si>
  <si>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</si>
  <si>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</si>
  <si>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</si>
  <si>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</si>
  <si>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</si>
  <si>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</si>
  <si>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</si>
  <si>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</si>
  <si>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</si>
  <si>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</si>
  <si>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</si>
  <si>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</si>
  <si>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</si>
  <si>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</si>
  <si>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</si>
  <si>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</si>
  <si>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</si>
  <si>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</si>
  <si>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</si>
  <si>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</si>
  <si>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</si>
  <si>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</si>
  <si>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</si>
  <si>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</si>
  <si>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</si>
  <si>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</si>
  <si>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</si>
  <si>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</si>
  <si>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</si>
  <si>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</si>
  <si>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</si>
  <si>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</si>
  <si>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</si>
  <si>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</si>
  <si>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</si>
  <si>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</si>
  <si>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</si>
  <si>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</si>
  <si>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</si>
  <si>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</si>
  <si>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</si>
  <si>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</si>
  <si>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</si>
  <si>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</si>
  <si>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</si>
  <si>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</si>
  <si>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</si>
  <si>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</si>
  <si>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</si>
  <si>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</si>
  <si>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</si>
  <si>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</si>
  <si>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</si>
  <si>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</si>
  <si>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</si>
  <si>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</si>
  <si>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</si>
  <si>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</si>
  <si>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</si>
  <si>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</si>
  <si>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</si>
  <si>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</si>
  <si>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</si>
  <si>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</si>
  <si>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</si>
  <si>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</si>
  <si>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</si>
  <si>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</si>
  <si>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</si>
  <si>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</si>
  <si>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</si>
  <si>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</si>
  <si>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</si>
  <si>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</si>
  <si>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</si>
  <si>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</si>
  <si>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</si>
  <si>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</si>
  <si>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</si>
  <si>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</si>
  <si>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</si>
  <si>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</si>
  <si>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</si>
  <si>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</si>
  <si>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</si>
  <si>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</si>
  <si>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</si>
  <si>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</si>
  <si>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</si>
  <si>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</si>
  <si>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</si>
  <si>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</si>
  <si>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</si>
  <si>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</si>
  <si>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</si>
  <si>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</si>
  <si>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</si>
  <si>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</si>
  <si>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</si>
  <si>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</si>
  <si>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</si>
  <si>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</si>
  <si>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</si>
  <si>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</si>
  <si>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</si>
  <si>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</si>
  <si>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</si>
  <si>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</si>
  <si>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</si>
  <si>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</si>
  <si>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</si>
  <si>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</si>
  <si>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</si>
  <si>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</si>
  <si>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</si>
  <si>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</si>
  <si>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</si>
  <si>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</si>
  <si>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</si>
  <si>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</si>
  <si>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</si>
  <si>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</si>
  <si>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</si>
  <si>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</si>
  <si>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</si>
  <si>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</si>
  <si>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</si>
  <si>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</si>
  <si>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</si>
  <si>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</si>
  <si>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</si>
  <si>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</si>
  <si>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</si>
  <si>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</si>
  <si>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</si>
  <si>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</si>
  <si>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</si>
  <si>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</si>
  <si>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</si>
  <si>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</si>
  <si>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</si>
  <si>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</si>
  <si>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</si>
  <si>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</si>
  <si>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</si>
  <si>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</si>
  <si>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</si>
  <si>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</si>
  <si>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</si>
  <si>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</si>
  <si>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</si>
  <si>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</si>
  <si>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</si>
  <si>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</si>
  <si>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</si>
  <si>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</si>
  <si>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</si>
  <si>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</si>
  <si>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</si>
  <si>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</si>
  <si>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</si>
  <si>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</si>
  <si>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</si>
  <si>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</si>
  <si>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</si>
  <si>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</si>
  <si>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</si>
  <si>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</si>
  <si>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</si>
  <si>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</si>
  <si>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</si>
  <si>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</si>
  <si>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</si>
  <si>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</si>
  <si>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</si>
  <si>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</si>
  <si>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</si>
  <si>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</si>
  <si>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</si>
  <si>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</si>
  <si>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</si>
  <si>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</si>
  <si>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</si>
  <si>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</si>
  <si>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</si>
  <si>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</si>
  <si>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</si>
  <si>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</si>
  <si>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</si>
  <si>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</si>
  <si>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</si>
  <si>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</si>
  <si>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</si>
  <si>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</si>
  <si>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</si>
  <si>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</si>
  <si>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</si>
  <si>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</si>
  <si>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</si>
  <si>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</si>
  <si>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</si>
  <si>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</si>
  <si>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</si>
  <si>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</si>
  <si>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</si>
  <si>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</si>
  <si>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</si>
  <si>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</si>
  <si>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</si>
  <si>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</si>
  <si>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</si>
  <si>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</si>
  <si>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</si>
  <si>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</si>
  <si>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</si>
  <si>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</si>
  <si>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</si>
  <si>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</si>
  <si>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</si>
  <si>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</si>
  <si>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</si>
  <si>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</si>
  <si>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</si>
  <si>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</si>
  <si>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</si>
  <si>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</si>
  <si>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</si>
  <si>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</si>
  <si>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</si>
  <si>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</si>
  <si>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</si>
  <si>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</si>
  <si>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</si>
  <si>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</si>
  <si>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</si>
  <si>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</si>
  <si>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</si>
  <si>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</si>
  <si>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</si>
  <si>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</si>
  <si>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</si>
  <si>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</si>
  <si>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</si>
  <si>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</si>
  <si>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</si>
  <si>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</si>
  <si>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</si>
  <si>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</si>
  <si>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</si>
  <si>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</si>
  <si>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</si>
  <si>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</si>
  <si>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</si>
  <si>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</si>
  <si>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</si>
  <si>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</si>
  <si>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</si>
  <si>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</si>
  <si>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</si>
  <si>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</si>
  <si>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</si>
  <si>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</si>
  <si>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</si>
  <si>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</si>
  <si>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</si>
  <si>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</si>
  <si>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</si>
  <si>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</si>
  <si>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</si>
  <si>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</si>
  <si>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</si>
  <si>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</si>
  <si>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</si>
  <si>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</si>
  <si>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</si>
  <si>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</si>
  <si>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</si>
  <si>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</si>
  <si>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</si>
  <si>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</si>
  <si>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</si>
  <si>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</si>
  <si>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</si>
  <si>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</si>
  <si>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</si>
  <si>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</si>
  <si>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</si>
  <si>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</si>
  <si>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</si>
  <si>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</si>
  <si>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</si>
  <si>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</si>
  <si>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</si>
  <si>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</si>
  <si>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</si>
  <si>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</si>
  <si>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</si>
  <si>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</si>
  <si>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</si>
  <si>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</si>
  <si>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</si>
  <si>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</si>
  <si>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</si>
  <si>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</si>
  <si>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</si>
  <si>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</si>
  <si>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</si>
  <si>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</si>
  <si>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</si>
  <si>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</si>
  <si>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</si>
  <si>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</si>
  <si>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</si>
  <si>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</si>
  <si>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</si>
  <si>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</si>
  <si>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</si>
  <si>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</si>
  <si>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</si>
  <si>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</si>
  <si>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</si>
  <si>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</si>
  <si>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</si>
  <si>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</si>
  <si>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</si>
  <si>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</si>
  <si>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</si>
  <si>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</si>
  <si>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</si>
  <si>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</si>
  <si>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</si>
  <si>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</si>
  <si>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</si>
  <si>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</si>
  <si>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</si>
  <si>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</si>
  <si>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</si>
  <si>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</si>
  <si>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</si>
  <si>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</si>
  <si>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</si>
  <si>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</si>
  <si>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</si>
  <si>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</si>
  <si>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</si>
  <si>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</si>
  <si>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</si>
  <si>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</si>
  <si>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</si>
  <si>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</si>
  <si>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</si>
  <si>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</si>
  <si>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</si>
  <si>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</si>
  <si>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</si>
  <si>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</si>
  <si>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</si>
  <si>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</si>
  <si>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</si>
  <si>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</si>
  <si>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</si>
  <si>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</si>
  <si>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</si>
  <si>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</si>
  <si>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</si>
  <si>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</si>
  <si>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</si>
  <si>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</si>
  <si>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</si>
  <si>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</si>
  <si>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</si>
  <si>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</si>
  <si>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</si>
  <si>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</si>
  <si>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</si>
  <si>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</si>
  <si>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</si>
  <si>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</si>
  <si>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</si>
  <si>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</si>
  <si>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</si>
  <si>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</si>
  <si>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</si>
  <si>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</si>
  <si>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</si>
  <si>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</si>
  <si>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</si>
  <si>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</si>
  <si>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</si>
  <si>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</si>
  <si>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</si>
  <si>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</si>
  <si>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</si>
  <si>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</si>
  <si>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</si>
  <si>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</si>
  <si>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</si>
  <si>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</si>
  <si>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</si>
  <si>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</si>
  <si>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</si>
  <si>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</si>
  <si>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</si>
  <si>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</si>
  <si>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</si>
  <si>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</si>
  <si>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</si>
  <si>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</si>
  <si>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</si>
  <si>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</si>
  <si>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</si>
  <si>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</si>
  <si>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</si>
  <si>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</si>
  <si>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</si>
  <si>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</si>
  <si>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</si>
  <si>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</si>
  <si>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</si>
  <si>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</si>
  <si>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</si>
  <si>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</si>
  <si>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</si>
  <si>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</si>
  <si>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</si>
  <si>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</si>
  <si>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</si>
  <si>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</si>
  <si>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</si>
  <si>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</si>
  <si>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</si>
  <si>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</si>
  <si>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</si>
  <si>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</si>
  <si>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</si>
  <si>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</si>
  <si>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</si>
  <si>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</si>
  <si>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</si>
  <si>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</si>
  <si>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</si>
  <si>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</si>
  <si>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</si>
  <si>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</si>
  <si>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</si>
  <si>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</si>
  <si>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</si>
  <si>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</si>
  <si>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</si>
  <si>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</si>
  <si>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</si>
  <si>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</si>
  <si>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</si>
  <si>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</si>
  <si>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</si>
  <si>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</si>
  <si>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</si>
  <si>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</si>
  <si>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</si>
  <si>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</si>
  <si>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</si>
  <si>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</si>
  <si>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</si>
  <si>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</si>
  <si>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</si>
  <si>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</si>
  <si>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</si>
  <si>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</si>
  <si>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</si>
  <si>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</si>
  <si>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</si>
  <si>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</si>
  <si>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</si>
  <si>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</si>
  <si>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</si>
  <si>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</si>
  <si>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</si>
  <si>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</si>
  <si>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</si>
  <si>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</si>
  <si>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</si>
  <si>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</si>
  <si>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</si>
  <si>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</si>
  <si>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</si>
  <si>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</si>
  <si>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</si>
  <si>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</si>
  <si>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</si>
  <si>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</si>
  <si>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</si>
  <si>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</si>
  <si>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</si>
  <si>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</si>
  <si>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</si>
  <si>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</si>
  <si>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</si>
  <si>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</si>
  <si>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</si>
  <si>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</si>
  <si>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</si>
  <si>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</si>
  <si>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</si>
  <si>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</si>
  <si>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</si>
  <si>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</si>
  <si>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</si>
  <si>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</si>
  <si>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</si>
  <si>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</si>
  <si>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</si>
  <si>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</si>
  <si>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</si>
  <si>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</si>
  <si>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</si>
  <si>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</si>
  <si>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</si>
  <si>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</si>
  <si>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</si>
  <si>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</si>
  <si>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</si>
  <si>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</si>
  <si>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</si>
  <si>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</si>
  <si>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</si>
  <si>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</si>
  <si>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</si>
  <si>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</si>
  <si>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</si>
  <si>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</si>
  <si>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</si>
  <si>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</si>
  <si>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</si>
  <si>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</si>
  <si>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</si>
  <si>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</si>
  <si>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</si>
  <si>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</si>
  <si>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</si>
  <si>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</si>
  <si>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</si>
  <si>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</si>
  <si>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</si>
  <si>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</si>
  <si>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</si>
  <si>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</si>
  <si>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</si>
  <si>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</si>
  <si>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</si>
  <si>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</si>
  <si>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</si>
  <si>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</si>
  <si>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</si>
  <si>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</si>
  <si>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</si>
  <si>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</si>
  <si>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</si>
  <si>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</si>
  <si>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</si>
  <si>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</si>
  <si>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</si>
  <si>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</si>
  <si>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</si>
  <si>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</si>
  <si>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</si>
  <si>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</si>
  <si>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</si>
  <si>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</si>
  <si>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</si>
  <si>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</si>
  <si>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</si>
  <si>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</si>
  <si>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</si>
  <si>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</si>
  <si>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</si>
  <si>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</si>
  <si>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</si>
  <si>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</si>
  <si>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</si>
  <si>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</si>
  <si>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</si>
  <si>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</si>
  <si>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</si>
  <si>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</si>
  <si>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</si>
  <si>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</si>
  <si>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</si>
  <si>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</si>
  <si>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</si>
  <si>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</si>
  <si>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</si>
  <si>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</si>
  <si>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</si>
  <si>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</si>
  <si>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</si>
  <si>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</si>
  <si>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</si>
  <si>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</si>
  <si>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</si>
  <si>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</si>
  <si>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</si>
  <si>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</si>
  <si>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</si>
  <si>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</si>
  <si>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</si>
  <si>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</si>
  <si>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</si>
  <si>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</si>
  <si>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</si>
  <si>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</si>
  <si>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</si>
  <si>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</si>
  <si>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</si>
  <si>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</si>
  <si>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</si>
  <si>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</si>
  <si>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</si>
  <si>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</si>
  <si>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</si>
  <si>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</si>
  <si>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</si>
  <si>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</si>
  <si>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</si>
  <si>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</si>
  <si>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</si>
  <si>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</si>
  <si>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</si>
  <si>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</si>
  <si>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</si>
  <si>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</si>
  <si>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</si>
  <si>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</si>
  <si>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</si>
  <si>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</si>
  <si>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</si>
  <si>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</si>
  <si>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</si>
  <si>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</si>
  <si>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</si>
  <si>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</si>
  <si>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</si>
  <si>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</si>
  <si>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</si>
  <si>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</si>
  <si>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</si>
  <si>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</si>
  <si>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</si>
  <si>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</si>
  <si>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</si>
  <si>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</si>
  <si>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</si>
  <si>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</si>
  <si>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</si>
  <si>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</si>
  <si>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</si>
  <si>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</si>
  <si>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</si>
  <si>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</si>
  <si>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</si>
  <si>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</si>
  <si>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</si>
  <si>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</si>
  <si>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</si>
  <si>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</si>
  <si>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</si>
  <si>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</si>
  <si>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</si>
  <si>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</si>
  <si>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</si>
  <si>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</si>
  <si>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</si>
  <si>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</si>
  <si>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</si>
  <si>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</si>
  <si>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</si>
  <si>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</si>
  <si>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</si>
  <si>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</si>
  <si>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</si>
  <si>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</si>
  <si>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</si>
  <si>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</si>
  <si>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</si>
  <si>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</si>
  <si>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</si>
  <si>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</si>
  <si>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</si>
  <si>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</si>
  <si>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</si>
  <si>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</si>
  <si>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</si>
  <si>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</si>
  <si>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</si>
  <si>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</si>
  <si>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</si>
  <si>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</si>
  <si>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</si>
  <si>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</si>
  <si>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</si>
  <si>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</si>
  <si>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</si>
  <si>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</si>
  <si>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</si>
  <si>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</si>
  <si>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</si>
  <si>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</si>
  <si>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</si>
  <si>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</si>
  <si>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</si>
  <si>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</si>
  <si>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</si>
  <si>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</si>
  <si>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</si>
  <si>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</si>
  <si>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</si>
  <si>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</si>
  <si>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</si>
  <si>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</si>
  <si>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</si>
  <si>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</si>
  <si>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</si>
  <si>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</si>
  <si>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</si>
  <si>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</si>
  <si>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</si>
  <si>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</si>
  <si>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</si>
  <si>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</si>
  <si>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</si>
  <si>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</si>
  <si>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</si>
  <si>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</si>
  <si>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</si>
  <si>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</si>
  <si>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</si>
  <si>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</si>
  <si>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</si>
  <si>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</si>
  <si>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</si>
  <si>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</si>
  <si>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</si>
  <si>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</si>
  <si>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</si>
  <si>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</si>
  <si>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</si>
  <si>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</si>
  <si>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</si>
  <si>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</si>
  <si>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</si>
  <si>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</si>
  <si>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</si>
  <si>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</si>
  <si>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</si>
  <si>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</si>
  <si>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</si>
  <si>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</si>
  <si>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</si>
  <si>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</si>
  <si>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</si>
  <si>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</si>
  <si>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</si>
  <si>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</si>
  <si>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</si>
  <si>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</si>
  <si>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</si>
  <si>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</si>
  <si>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</si>
  <si>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</si>
  <si>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</si>
  <si>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</si>
  <si>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</si>
  <si>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</si>
  <si>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</si>
  <si>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</si>
  <si>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</si>
  <si>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</si>
  <si>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</si>
  <si>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</si>
  <si>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</si>
  <si>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</si>
  <si>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</si>
  <si>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</si>
  <si>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</si>
  <si>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</si>
  <si>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</si>
  <si>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</si>
  <si>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</si>
  <si>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</si>
  <si>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</si>
  <si>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</si>
  <si>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</si>
  <si>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</si>
  <si>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</si>
  <si>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</si>
  <si>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</si>
  <si>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</si>
  <si>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</si>
  <si>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</si>
  <si>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</si>
  <si>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</si>
  <si>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</si>
  <si>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</si>
  <si>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</si>
  <si>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</si>
  <si>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</si>
  <si>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</si>
  <si>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</si>
  <si>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</si>
  <si>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</si>
  <si>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</si>
  <si>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</si>
  <si>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</si>
  <si>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</si>
  <si>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</si>
  <si>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</si>
  <si>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</si>
  <si>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</si>
  <si>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</si>
  <si>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</si>
  <si>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</si>
  <si>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</si>
  <si>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</si>
  <si>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</si>
  <si>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</si>
  <si>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</si>
  <si>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</si>
  <si>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</si>
  <si>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</si>
  <si>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</si>
  <si>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</si>
  <si>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</si>
  <si>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</si>
  <si>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</si>
  <si>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</si>
  <si>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</si>
  <si>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</si>
  <si>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</si>
  <si>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</si>
  <si>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</si>
  <si>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</si>
  <si>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</si>
  <si>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</si>
  <si>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</si>
  <si>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</si>
  <si>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</si>
  <si>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</si>
  <si>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</si>
  <si>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</si>
  <si>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</si>
  <si>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</si>
  <si>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</si>
  <si>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</si>
  <si>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</si>
  <si>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</si>
  <si>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</si>
  <si>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</si>
  <si>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</si>
  <si>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</si>
  <si>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</si>
  <si>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</si>
  <si>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</si>
  <si>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</si>
  <si>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</si>
  <si>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</si>
  <si>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</si>
  <si>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</si>
  <si>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</si>
  <si>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</si>
  <si>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</si>
  <si>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</si>
  <si>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</si>
  <si>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</si>
  <si>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</si>
  <si>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</si>
  <si>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</si>
  <si>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</si>
  <si>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</si>
  <si>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</si>
  <si>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</si>
  <si>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</si>
  <si>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</si>
  <si>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</si>
  <si>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</si>
  <si>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</si>
  <si>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</si>
  <si>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</si>
  <si>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</si>
  <si>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</si>
  <si>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</si>
  <si>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</si>
  <si>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</si>
  <si>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</si>
  <si>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</si>
  <si>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</si>
  <si>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</si>
  <si>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</si>
  <si>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</si>
  <si>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</si>
  <si>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</si>
  <si>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</si>
  <si>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</si>
  <si>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</si>
  <si>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</si>
  <si>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</si>
  <si>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</si>
  <si>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</si>
  <si>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</si>
  <si>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</si>
  <si>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</si>
  <si>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</si>
  <si>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</si>
  <si>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</si>
  <si>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</si>
  <si>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</si>
  <si>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</si>
  <si>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</si>
  <si>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</si>
  <si>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</si>
  <si>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</si>
  <si>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</si>
  <si>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</si>
  <si>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</si>
  <si>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</si>
  <si>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</si>
  <si>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</si>
  <si>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</si>
  <si>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</si>
  <si>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</si>
  <si>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</si>
  <si>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</si>
  <si>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</si>
  <si>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</si>
  <si>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</si>
  <si>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</si>
  <si>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</si>
  <si>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</si>
  <si>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</si>
  <si>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</si>
  <si>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</si>
  <si>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</si>
  <si>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</si>
  <si>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</si>
  <si>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</si>
  <si>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</si>
  <si>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</si>
  <si>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</si>
  <si>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</si>
  <si>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</si>
  <si>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</si>
  <si>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</si>
  <si>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</si>
  <si>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</si>
  <si>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</si>
  <si>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</si>
  <si>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</si>
  <si>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</si>
  <si>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</si>
  <si>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</si>
  <si>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</si>
  <si>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</si>
  <si>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</si>
  <si>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</si>
  <si>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</si>
  <si>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</si>
  <si>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</si>
  <si>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</si>
  <si>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</si>
  <si>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</si>
  <si>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</si>
  <si>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</si>
  <si>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</si>
  <si>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</si>
  <si>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</si>
  <si>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</si>
  <si>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</si>
  <si>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</si>
  <si>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</si>
  <si>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</si>
  <si>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</si>
  <si>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</si>
  <si>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</si>
  <si>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</si>
  <si>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</si>
  <si>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</si>
  <si>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</si>
  <si>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</si>
  <si>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</si>
  <si>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</si>
  <si>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</si>
  <si>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</si>
  <si>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</si>
  <si>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</si>
  <si>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</si>
  <si>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</si>
  <si>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</si>
  <si>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</si>
  <si>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</si>
  <si>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</si>
  <si>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</si>
  <si>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</si>
  <si>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</si>
  <si>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</si>
  <si>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</si>
  <si>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</si>
  <si>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</si>
  <si>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</si>
  <si>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</si>
  <si>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</si>
  <si>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</si>
  <si>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</si>
  <si>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</si>
  <si>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</si>
  <si>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</si>
  <si>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</si>
  <si>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</si>
  <si>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</si>
  <si>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</si>
  <si>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</si>
  <si>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</si>
  <si>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</si>
  <si>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</si>
  <si>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</si>
  <si>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</si>
  <si>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</si>
  <si>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</si>
  <si>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</si>
  <si>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</si>
  <si>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</si>
  <si>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</si>
  <si>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</si>
  <si>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</si>
  <si>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</si>
  <si>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</si>
  <si>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</si>
  <si>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</si>
  <si>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</si>
  <si>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</si>
  <si>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</si>
  <si>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</si>
  <si>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</si>
  <si>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</si>
  <si>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</si>
  <si>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</si>
  <si>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</si>
  <si>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</si>
  <si>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</si>
  <si>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</si>
  <si>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</si>
  <si>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</si>
  <si>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</si>
  <si>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</si>
  <si>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</si>
  <si>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</si>
  <si>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</si>
  <si>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</si>
  <si>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</si>
  <si>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</si>
  <si>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</si>
  <si>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</si>
  <si>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</si>
  <si>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</si>
  <si>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</si>
  <si>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</si>
  <si>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</si>
  <si>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</si>
  <si>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</si>
  <si>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</si>
  <si>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</si>
  <si>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</si>
  <si>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</si>
  <si>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</si>
  <si>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</si>
  <si>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</si>
  <si>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</si>
  <si>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</si>
  <si>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</si>
  <si>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</si>
  <si>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</si>
  <si>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</si>
  <si>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</si>
  <si>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</si>
  <si>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</si>
  <si>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</si>
  <si>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</si>
  <si>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</si>
  <si>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</si>
  <si>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</si>
  <si>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</si>
  <si>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</si>
  <si>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</si>
  <si>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</si>
  <si>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</si>
  <si>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</si>
  <si>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</si>
  <si>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</si>
  <si>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</si>
  <si>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</si>
  <si>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</si>
  <si>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</si>
  <si>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</si>
  <si>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</si>
  <si>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</si>
  <si>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</si>
  <si>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</si>
  <si>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</si>
  <si>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</si>
  <si>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</si>
  <si>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</si>
  <si>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</si>
  <si>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</si>
  <si>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</si>
  <si>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</si>
  <si>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</si>
  <si>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</si>
  <si>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</si>
  <si>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</si>
  <si>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</si>
  <si>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</si>
  <si>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</si>
  <si>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</si>
  <si>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</si>
  <si>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</si>
  <si>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</si>
  <si>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</si>
  <si>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</si>
  <si>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</si>
  <si>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</si>
  <si>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</si>
  <si>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</si>
  <si>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</si>
  <si>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</si>
  <si>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</si>
  <si>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</si>
  <si>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</si>
  <si>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</si>
  <si>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</si>
  <si>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</si>
  <si>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</si>
  <si>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</si>
  <si>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</si>
  <si>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</si>
  <si>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</si>
  <si>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</si>
  <si>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</si>
  <si>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</si>
  <si>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</si>
  <si>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</si>
  <si>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</si>
  <si>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</si>
  <si>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</si>
  <si>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</si>
  <si>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</si>
  <si>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</si>
  <si>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</si>
  <si>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</si>
  <si>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</si>
  <si>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</si>
  <si>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</si>
  <si>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</si>
  <si>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</si>
  <si>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</si>
  <si>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</si>
  <si>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</si>
  <si>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</si>
  <si>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</si>
  <si>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</si>
  <si>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</si>
  <si>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</si>
  <si>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</si>
  <si>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</si>
  <si>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</si>
  <si>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</si>
  <si>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</si>
  <si>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</si>
  <si>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</si>
  <si>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</si>
  <si>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</si>
  <si>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</si>
  <si>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</si>
  <si>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</si>
  <si>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</si>
  <si>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</si>
  <si>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</si>
  <si>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</si>
  <si>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</si>
  <si>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</si>
  <si>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</si>
  <si>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</si>
  <si>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</si>
  <si>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</si>
  <si>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</si>
  <si>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</si>
  <si>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</si>
  <si>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</si>
  <si>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</si>
  <si>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</si>
  <si>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</si>
  <si>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</si>
  <si>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</si>
  <si>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</si>
  <si>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</si>
  <si>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</si>
  <si>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</si>
  <si>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</si>
  <si>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</si>
  <si>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</si>
  <si>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</si>
  <si>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</si>
  <si>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</si>
  <si>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</si>
  <si>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</si>
  <si>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</si>
  <si>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</si>
  <si>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</si>
  <si>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</si>
  <si>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</si>
  <si>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</si>
  <si>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</si>
  <si>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</si>
  <si>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</si>
  <si>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</si>
  <si>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</si>
  <si>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</si>
  <si>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</si>
  <si>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</si>
  <si>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</si>
  <si>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</si>
  <si>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</si>
  <si>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</si>
  <si>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</si>
  <si>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</si>
  <si>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</si>
  <si>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</si>
  <si>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</si>
  <si>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</si>
  <si>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</si>
  <si>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</si>
  <si>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</si>
  <si>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</si>
  <si>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</si>
  <si>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</si>
  <si>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</si>
  <si>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</si>
  <si>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</si>
  <si>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</si>
  <si>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</si>
  <si>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</si>
  <si>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</si>
  <si>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</si>
  <si>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</si>
  <si>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</si>
  <si>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</si>
  <si>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</si>
  <si>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</si>
  <si>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</si>
  <si>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</si>
  <si>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</si>
  <si>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</si>
  <si>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</si>
  <si>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</si>
  <si>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</si>
  <si>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</si>
  <si>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</si>
  <si>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</si>
  <si>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</si>
  <si>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</si>
  <si>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</si>
  <si>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</si>
  <si>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</si>
  <si>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</si>
  <si>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</si>
  <si>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</si>
  <si>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</si>
  <si>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</si>
  <si>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</si>
  <si>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</si>
  <si>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</si>
  <si>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</si>
  <si>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</si>
  <si>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</si>
  <si>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</si>
  <si>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</si>
  <si>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</si>
  <si>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</si>
  <si>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</si>
  <si>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</si>
  <si>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</si>
  <si>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</si>
  <si>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</si>
  <si>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</si>
  <si>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</si>
  <si>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</si>
  <si>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</si>
  <si>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</si>
  <si>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</si>
  <si>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</si>
  <si>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</si>
  <si>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</si>
  <si>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</si>
  <si>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</si>
  <si>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</si>
  <si>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</si>
  <si>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</si>
  <si>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</si>
  <si>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</si>
  <si>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</si>
  <si>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</si>
  <si>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</si>
  <si>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</si>
  <si>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</si>
  <si>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</si>
  <si>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</si>
  <si>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</si>
  <si>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</si>
  <si>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</si>
  <si>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</si>
  <si>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</si>
  <si>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</si>
  <si>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</si>
  <si>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</si>
  <si>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</si>
  <si>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</si>
  <si>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</si>
  <si>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</si>
  <si>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</si>
  <si>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</si>
  <si>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</si>
  <si>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</si>
  <si>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</si>
  <si>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</si>
  <si>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</si>
  <si>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</si>
  <si>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</si>
  <si>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</si>
  <si>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</si>
  <si>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</si>
  <si>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</si>
  <si>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</si>
  <si>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</si>
  <si>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</si>
  <si>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</si>
  <si>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</si>
  <si>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</si>
  <si>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</si>
  <si>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</si>
  <si>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</si>
  <si>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</si>
  <si>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</si>
  <si>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</si>
  <si>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</si>
  <si>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</si>
  <si>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</si>
  <si>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</si>
  <si>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</si>
  <si>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</si>
  <si>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</si>
  <si>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</si>
  <si>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</si>
  <si>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</si>
  <si>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</si>
  <si>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</si>
  <si>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</si>
  <si>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</si>
  <si>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</si>
  <si>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</si>
  <si>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</si>
  <si>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</si>
  <si>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</si>
  <si>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</si>
  <si>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</si>
  <si>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</si>
  <si>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</si>
  <si>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</si>
  <si>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</si>
  <si>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</si>
  <si>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</si>
  <si>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</si>
  <si>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</si>
  <si>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</si>
  <si>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</si>
  <si>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</si>
  <si>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</si>
  <si>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</si>
  <si>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</si>
  <si>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</si>
  <si>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</si>
  <si>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</si>
  <si>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</si>
  <si>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</si>
  <si>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</si>
  <si>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</si>
  <si>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</si>
  <si>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</si>
  <si>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</si>
  <si>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</si>
  <si>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</si>
  <si>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</si>
  <si>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</si>
  <si>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</si>
  <si>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</si>
  <si>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</si>
  <si>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</si>
  <si>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</si>
  <si>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</si>
  <si>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</si>
  <si>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</si>
  <si>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</si>
  <si>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</si>
  <si>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</si>
  <si>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</si>
  <si>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</si>
  <si>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</si>
  <si>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</si>
  <si>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</si>
  <si>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</si>
  <si>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</si>
  <si>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</si>
  <si>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</si>
  <si>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</si>
  <si>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</si>
  <si>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</si>
  <si>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</si>
  <si>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</si>
  <si>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</si>
  <si>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</si>
  <si>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</si>
  <si>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</si>
  <si>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</si>
  <si>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</si>
  <si>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</si>
  <si>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</si>
  <si>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</si>
  <si>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</si>
  <si>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</si>
  <si>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</si>
  <si>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</si>
  <si>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</si>
  <si>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</si>
  <si>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</si>
  <si>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</si>
  <si>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</si>
  <si>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</si>
  <si>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</si>
  <si>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</si>
  <si>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</si>
  <si>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</si>
  <si>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</si>
  <si>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</si>
  <si>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</si>
  <si>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</si>
  <si>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</si>
  <si>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</si>
  <si>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</si>
  <si>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</si>
  <si>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</si>
  <si>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</si>
  <si>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</si>
  <si>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</si>
  <si>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</si>
  <si>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</si>
  <si>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</si>
  <si>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</si>
  <si>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</si>
  <si>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</si>
  <si>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</si>
  <si>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</si>
  <si>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</si>
  <si>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</si>
  <si>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</si>
  <si>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</si>
  <si>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</si>
  <si>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</si>
  <si>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</si>
  <si>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</si>
  <si>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</si>
  <si>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</si>
  <si>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</si>
  <si>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</si>
  <si>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</si>
  <si>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</si>
  <si>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</si>
  <si>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</si>
  <si>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</si>
  <si>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</si>
  <si>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</si>
  <si>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</si>
  <si>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</si>
  <si>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</si>
  <si>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</si>
  <si>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</si>
  <si>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</si>
  <si>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</si>
  <si>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</si>
  <si>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</si>
  <si>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</si>
  <si>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</si>
  <si>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</si>
  <si>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</si>
  <si>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</si>
  <si>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</si>
  <si>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</si>
  <si>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</si>
  <si>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</si>
  <si>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</si>
  <si>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</si>
  <si>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</si>
  <si>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</si>
  <si>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</si>
  <si>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</si>
  <si>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</si>
  <si>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</si>
  <si>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</si>
  <si>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</si>
  <si>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</si>
  <si>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</si>
  <si>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</si>
  <si>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</si>
  <si>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</si>
  <si>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</si>
  <si>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</si>
  <si>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</si>
  <si>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</si>
  <si>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</si>
  <si>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</si>
  <si>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</si>
  <si>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</si>
  <si>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</si>
  <si>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</si>
  <si>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</si>
  <si>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</si>
  <si>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</si>
  <si>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</si>
  <si>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</si>
  <si>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</si>
  <si>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</si>
  <si>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</si>
  <si>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</si>
  <si>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</si>
  <si>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</si>
  <si>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</si>
  <si>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</si>
  <si>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</si>
  <si>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</si>
  <si>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</si>
  <si>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</si>
  <si>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</si>
  <si>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</si>
  <si>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</si>
  <si>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</si>
  <si>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</si>
  <si>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</si>
  <si>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</si>
  <si>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</si>
  <si>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</si>
  <si>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</si>
  <si>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</si>
  <si>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</si>
  <si>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</si>
  <si>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</si>
  <si>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</si>
  <si>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</si>
  <si>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</si>
  <si>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</si>
  <si>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</si>
  <si>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</si>
  <si>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</si>
  <si>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</si>
  <si>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</si>
  <si>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</si>
  <si>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</si>
  <si>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</si>
  <si>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</si>
  <si>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</si>
  <si>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</si>
  <si>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</si>
  <si>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</si>
  <si>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</si>
  <si>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</si>
  <si>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</si>
  <si>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</si>
  <si>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</si>
  <si>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</si>
  <si>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</si>
  <si>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</si>
  <si>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</si>
  <si>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</si>
  <si>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</si>
  <si>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</si>
  <si>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</si>
  <si>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</si>
  <si>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</si>
  <si>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</si>
  <si>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</si>
  <si>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</si>
  <si>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</si>
  <si>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</si>
  <si>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</si>
  <si>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</si>
  <si>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</si>
  <si>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</si>
  <si>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</si>
  <si>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</si>
  <si>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</si>
  <si>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</si>
  <si>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</si>
  <si>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</si>
  <si>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</si>
  <si>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</si>
  <si>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</si>
  <si>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</si>
  <si>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</si>
  <si>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</si>
  <si>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</si>
  <si>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</si>
  <si>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</si>
  <si>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</si>
  <si>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</si>
  <si>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</si>
  <si>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</si>
  <si>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</si>
  <si>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</si>
  <si>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</si>
  <si>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</si>
  <si>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</si>
  <si>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</si>
  <si>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</si>
  <si>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</si>
  <si>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</si>
  <si>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</si>
  <si>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</si>
  <si>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</si>
  <si>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</si>
  <si>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</si>
  <si>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</si>
  <si>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</si>
  <si>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</si>
  <si>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</si>
  <si>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</si>
  <si>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</si>
  <si>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</si>
  <si>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</si>
  <si>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</si>
  <si>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</si>
  <si>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</si>
  <si>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</si>
  <si>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</si>
  <si>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</si>
  <si>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</si>
  <si>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</si>
  <si>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</si>
  <si>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</si>
  <si>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</si>
  <si>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</si>
  <si>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</si>
  <si>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</si>
  <si>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</si>
  <si>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</si>
  <si>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</si>
  <si>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</si>
  <si>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</si>
  <si>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</si>
  <si>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</si>
  <si>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</si>
  <si>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</si>
  <si>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</si>
  <si>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</si>
  <si>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</si>
  <si>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</si>
  <si>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</si>
  <si>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</si>
  <si>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</si>
  <si>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</si>
  <si>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</si>
  <si>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</si>
  <si>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</si>
  <si>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</si>
  <si>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</si>
  <si>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</si>
  <si>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</si>
  <si>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</si>
  <si>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</si>
  <si>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</si>
  <si>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</si>
  <si>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</si>
  <si>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</si>
  <si>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</si>
  <si>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</si>
  <si>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</si>
  <si>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</si>
  <si>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</si>
  <si>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</si>
  <si>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</si>
  <si>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</si>
  <si>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</si>
  <si>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</si>
  <si>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</si>
  <si>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</si>
  <si>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</si>
  <si>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</si>
  <si>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</si>
  <si>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</si>
  <si>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</si>
  <si>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</si>
  <si>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</si>
  <si>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</si>
  <si>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</si>
  <si>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</si>
  <si>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</si>
  <si>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</si>
  <si>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</si>
  <si>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</si>
  <si>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</si>
  <si>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</si>
  <si>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</si>
  <si>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</si>
  <si>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</si>
  <si>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</si>
  <si>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</si>
  <si>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</si>
  <si>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</si>
  <si>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</si>
  <si>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</si>
  <si>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</si>
  <si>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</si>
  <si>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</si>
  <si>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</si>
  <si>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</si>
  <si>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</si>
  <si>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</si>
  <si>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</si>
  <si>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</si>
  <si>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</si>
  <si>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</si>
  <si>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</si>
  <si>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</si>
  <si>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</si>
  <si>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</si>
  <si>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</si>
  <si>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</si>
  <si>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</si>
  <si>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</si>
  <si>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</si>
  <si>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</si>
  <si>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</si>
  <si>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</si>
  <si>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</si>
  <si>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</si>
  <si>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</si>
  <si>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</si>
  <si>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</si>
  <si>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</si>
  <si>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</si>
  <si>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</si>
  <si>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</si>
  <si>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</si>
  <si>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</si>
  <si>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</si>
  <si>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</si>
  <si>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</si>
  <si>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</si>
  <si>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</si>
  <si>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</si>
  <si>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</si>
  <si>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</si>
  <si>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</si>
  <si>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</si>
  <si>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</si>
  <si>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</si>
  <si>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</si>
  <si>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</si>
  <si>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</si>
  <si>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</si>
  <si>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</si>
  <si>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</si>
  <si>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</si>
  <si>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</si>
  <si>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</si>
  <si>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</si>
  <si>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</si>
  <si>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</si>
  <si>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</si>
  <si>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</si>
  <si>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</si>
  <si>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</si>
  <si>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</si>
  <si>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</si>
  <si>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</si>
  <si>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</si>
  <si>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</si>
  <si>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</si>
  <si>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</si>
  <si>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</si>
  <si>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</si>
  <si>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</si>
  <si>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</si>
  <si>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</si>
  <si>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</si>
  <si>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</si>
  <si>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</si>
  <si>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</si>
  <si>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</si>
  <si>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</si>
  <si>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</si>
  <si>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</si>
  <si>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</si>
  <si>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</si>
  <si>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</si>
  <si>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</si>
  <si>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</si>
  <si>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</si>
  <si>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</si>
  <si>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</si>
  <si>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</si>
  <si>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</si>
  <si>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</si>
  <si>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</si>
  <si>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</si>
  <si>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</si>
  <si>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</si>
  <si>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</si>
  <si>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</si>
  <si>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</si>
  <si>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</si>
  <si>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</si>
  <si>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</si>
  <si>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</si>
  <si>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</si>
  <si>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</si>
  <si>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</si>
  <si>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</si>
  <si>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</si>
  <si>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</si>
  <si>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</si>
  <si>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</si>
  <si>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</si>
  <si>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</si>
  <si>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</si>
  <si>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</si>
  <si>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</si>
  <si>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</si>
  <si>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</si>
  <si>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</si>
  <si>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</si>
  <si>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</si>
  <si>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</si>
  <si>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</si>
  <si>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</si>
  <si>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</si>
  <si>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</si>
  <si>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</si>
  <si>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</si>
  <si>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</si>
  <si>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</si>
  <si>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</si>
  <si>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</si>
  <si>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</si>
  <si>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</si>
  <si>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</si>
  <si>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</si>
  <si>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</si>
  <si>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</si>
  <si>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</si>
  <si>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</si>
  <si>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</si>
  <si>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</si>
  <si>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</si>
  <si>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</si>
  <si>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</si>
  <si>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</si>
  <si>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</si>
  <si>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</si>
  <si>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</si>
  <si>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</si>
  <si>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</si>
  <si>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</si>
  <si>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</si>
  <si>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</si>
  <si>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</si>
  <si>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</si>
  <si>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</si>
  <si>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</si>
  <si>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</si>
  <si>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</si>
  <si>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</si>
  <si>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</si>
  <si>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</si>
  <si>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</si>
  <si>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</si>
  <si>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</si>
  <si>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</si>
  <si>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</si>
  <si>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</si>
  <si>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</si>
  <si>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</si>
  <si>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</si>
  <si>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</si>
  <si>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</si>
  <si>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</si>
  <si>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</si>
  <si>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</si>
  <si>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</si>
  <si>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</si>
  <si>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</si>
  <si>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</si>
  <si>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</si>
  <si>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</si>
  <si>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</si>
  <si>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</si>
  <si>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</si>
  <si>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</si>
  <si>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</si>
  <si>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</si>
  <si>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</si>
  <si>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</si>
  <si>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</si>
  <si>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</si>
  <si>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</si>
  <si>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</si>
  <si>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</si>
  <si>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</si>
  <si>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</si>
  <si>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</si>
  <si>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</si>
  <si>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</si>
  <si>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</si>
  <si>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</si>
  <si>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</si>
  <si>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</si>
  <si>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</si>
  <si>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</si>
  <si>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</si>
  <si>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</si>
  <si>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</si>
  <si>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</si>
  <si>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</si>
  <si>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</si>
  <si>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</si>
  <si>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</si>
  <si>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</si>
  <si>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</si>
  <si>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</si>
  <si>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</si>
  <si>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</si>
  <si>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</si>
  <si>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</si>
  <si>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</si>
  <si>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</si>
  <si>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</si>
  <si>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</si>
  <si>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</si>
  <si>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</si>
  <si>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</si>
  <si>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</si>
  <si>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</si>
  <si>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</si>
  <si>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</si>
  <si>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</si>
  <si>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</si>
  <si>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</si>
  <si>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</si>
  <si>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</si>
  <si>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</si>
  <si>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</si>
  <si>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</si>
  <si>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</si>
  <si>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</si>
  <si>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</si>
  <si>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</si>
  <si>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</si>
  <si>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</si>
  <si>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</si>
  <si>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</si>
  <si>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</si>
  <si>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</si>
  <si>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</si>
  <si>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</si>
  <si>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</si>
  <si>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</si>
  <si>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</si>
  <si>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</si>
  <si>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</si>
  <si>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</si>
  <si>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</si>
  <si>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</si>
  <si>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</si>
  <si>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</si>
  <si>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</si>
  <si>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</si>
  <si>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</si>
  <si>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</si>
  <si>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</si>
  <si>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</si>
  <si>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</si>
  <si>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</si>
  <si>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</si>
  <si>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</si>
  <si>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</si>
  <si>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</si>
  <si>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</si>
  <si>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</si>
  <si>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</si>
  <si>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</si>
  <si>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</si>
  <si>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</si>
  <si>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</si>
  <si>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</si>
  <si>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</si>
  <si>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</si>
  <si>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</si>
  <si>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</si>
  <si>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</si>
  <si>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</si>
  <si>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</si>
  <si>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</si>
  <si>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</si>
  <si>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</si>
  <si>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</si>
  <si>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</si>
  <si>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</si>
  <si>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</si>
  <si>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</si>
  <si>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</si>
  <si>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</si>
  <si>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</si>
  <si>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</si>
  <si>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</si>
  <si>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</si>
  <si>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</si>
  <si>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</si>
  <si>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</si>
  <si>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</si>
  <si>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</si>
  <si>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</si>
  <si>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</si>
  <si>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</si>
  <si>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</si>
  <si>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</si>
  <si>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</si>
  <si>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</si>
  <si>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</si>
  <si>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</si>
  <si>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</si>
  <si>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</si>
  <si>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</si>
  <si>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</si>
  <si>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</si>
  <si>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</si>
  <si>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</si>
  <si>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</si>
  <si>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</si>
  <si>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</si>
  <si>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</si>
  <si>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</si>
  <si>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</si>
  <si>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</si>
  <si>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</si>
  <si>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</si>
  <si>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</si>
  <si>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</si>
  <si>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</si>
  <si>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</si>
  <si>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</si>
  <si>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</si>
  <si>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</si>
  <si>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</si>
  <si>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</si>
  <si>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</si>
  <si>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</si>
  <si>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</si>
  <si>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</si>
  <si>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</si>
  <si>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</si>
  <si>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</si>
  <si>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</si>
  <si>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</si>
  <si>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</si>
  <si>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</si>
  <si>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</si>
  <si>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</si>
  <si>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</si>
  <si>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</si>
  <si>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</si>
  <si>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</si>
  <si>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</si>
  <si>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</si>
  <si>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</si>
  <si>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</si>
  <si>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</si>
  <si>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</si>
  <si>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</si>
  <si>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</si>
  <si>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</si>
  <si>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</si>
  <si>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</si>
  <si>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</si>
  <si>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</si>
  <si>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</si>
  <si>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</si>
  <si>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</si>
  <si>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</si>
  <si>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</si>
  <si>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</si>
  <si>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</si>
  <si>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</si>
  <si>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</si>
  <si>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</si>
  <si>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</si>
  <si>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</si>
  <si>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</si>
  <si>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</si>
  <si>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</si>
  <si>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</si>
  <si>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</si>
  <si>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</si>
  <si>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</si>
  <si>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</si>
  <si>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</si>
  <si>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</si>
  <si>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</si>
  <si>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</si>
  <si>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</si>
  <si>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</si>
  <si>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</si>
  <si>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</si>
  <si>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</si>
  <si>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</si>
  <si>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</si>
  <si>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</si>
  <si>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</si>
  <si>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</si>
  <si>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</si>
  <si>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</si>
  <si>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</si>
  <si>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</si>
  <si>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</si>
  <si>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</si>
  <si>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</si>
  <si>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</si>
  <si>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</si>
  <si>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</si>
  <si>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</si>
  <si>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</si>
  <si>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</si>
  <si>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</si>
  <si>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</si>
  <si>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</si>
  <si>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</si>
  <si>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</si>
  <si>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</si>
  <si>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</si>
  <si>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</si>
  <si>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</si>
  <si>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</si>
  <si>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</si>
  <si>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</si>
  <si>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</si>
  <si>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</si>
  <si>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</si>
  <si>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</si>
  <si>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</si>
  <si>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</si>
  <si>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</si>
  <si>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</si>
  <si>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</si>
  <si>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</si>
  <si>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</si>
  <si>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</si>
  <si>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</si>
  <si>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</si>
  <si>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</si>
  <si>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</si>
  <si>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</si>
  <si>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</si>
  <si>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</si>
  <si>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</si>
  <si>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</si>
  <si>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</si>
  <si>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</si>
  <si>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</si>
  <si>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</si>
  <si>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</si>
  <si>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</si>
  <si>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</si>
  <si>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</si>
  <si>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</si>
  <si>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</si>
  <si>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</si>
  <si>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</si>
  <si>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</si>
  <si>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</si>
  <si>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</si>
  <si>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</si>
  <si>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</si>
  <si>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</si>
  <si>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</si>
  <si>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</si>
  <si>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</si>
  <si>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</si>
  <si>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</si>
  <si>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</si>
  <si>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</si>
  <si>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</si>
  <si>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</si>
  <si>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</si>
  <si>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</si>
  <si>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</si>
  <si>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</si>
  <si>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</si>
  <si>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</si>
  <si>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</si>
  <si>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</si>
  <si>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</si>
  <si>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</si>
  <si>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</si>
  <si>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</si>
  <si>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</si>
  <si>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</si>
  <si>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</si>
  <si>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</si>
  <si>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</si>
  <si>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</si>
  <si>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</si>
  <si>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</si>
  <si>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</si>
  <si>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</si>
  <si>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</si>
  <si>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</si>
  <si>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</si>
  <si>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</si>
  <si>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</si>
  <si>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</si>
  <si>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</si>
  <si>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</si>
  <si>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</si>
  <si>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</si>
  <si>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</si>
  <si>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</si>
  <si>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</si>
  <si>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</si>
  <si>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</si>
  <si>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</si>
  <si>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</si>
  <si>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</si>
  <si>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</si>
  <si>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</si>
  <si>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</si>
  <si>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</si>
  <si>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</si>
  <si>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</si>
  <si>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</si>
  <si>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</si>
  <si>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</si>
  <si>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</si>
  <si>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</si>
  <si>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</si>
  <si>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</si>
  <si>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</si>
  <si>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</si>
  <si>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</si>
  <si>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</si>
  <si>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</si>
  <si>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</si>
  <si>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</si>
  <si>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</si>
  <si>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</si>
  <si>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</si>
  <si>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</si>
  <si>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</si>
  <si>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</si>
  <si>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</si>
  <si>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</si>
  <si>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</si>
  <si>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</si>
  <si>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</si>
  <si>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</si>
  <si>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</si>
  <si>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</si>
  <si>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</si>
  <si>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</si>
  <si>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</si>
  <si>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</si>
  <si>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</si>
  <si>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</si>
  <si>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</si>
  <si>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</si>
  <si>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</si>
  <si>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</si>
  <si>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</si>
  <si>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</si>
  <si>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</si>
  <si>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</si>
  <si>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</si>
  <si>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</si>
  <si>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</si>
  <si>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</si>
  <si>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</si>
  <si>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</si>
  <si>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</si>
  <si>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</si>
  <si>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</si>
  <si>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</si>
  <si>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</si>
  <si>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</si>
  <si>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</si>
  <si>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</si>
  <si>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</si>
  <si>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</si>
  <si>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</si>
  <si>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</si>
  <si>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</si>
  <si>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</si>
  <si>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</si>
  <si>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</si>
  <si>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</si>
  <si>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</si>
  <si>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</si>
  <si>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</si>
  <si>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</si>
  <si>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</si>
  <si>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</si>
  <si>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</si>
  <si>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</si>
  <si>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</si>
  <si>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</si>
  <si>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</si>
  <si>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</si>
  <si>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</si>
  <si>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</si>
  <si>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</si>
  <si>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</si>
  <si>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</si>
  <si>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</si>
  <si>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</si>
  <si>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</si>
  <si>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</si>
  <si>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</si>
  <si>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</si>
  <si>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</si>
  <si>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</si>
  <si>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</si>
  <si>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</si>
  <si>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</si>
  <si>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</si>
  <si>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</si>
  <si>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</si>
  <si>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</si>
  <si>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</si>
  <si>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</si>
  <si>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</si>
  <si>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</si>
  <si>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</si>
  <si>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</si>
  <si>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</si>
  <si>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</si>
  <si>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</si>
  <si>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</si>
  <si>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</si>
  <si>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</si>
  <si>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</si>
  <si>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</si>
  <si>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</si>
  <si>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</si>
  <si>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</si>
  <si>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</si>
  <si>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</si>
  <si>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</si>
  <si>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</si>
  <si>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</si>
  <si>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</si>
  <si>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</si>
  <si>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</si>
  <si>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</si>
  <si>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</si>
  <si>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</si>
  <si>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</si>
  <si>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</si>
  <si>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</si>
  <si>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</si>
  <si>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</si>
  <si>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</si>
  <si>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</si>
  <si>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</si>
  <si>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</si>
  <si>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</si>
  <si>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</si>
  <si>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</si>
  <si>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</si>
  <si>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</si>
  <si>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</si>
  <si>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</si>
  <si>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</si>
  <si>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</si>
  <si>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</si>
  <si>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</si>
  <si>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</si>
  <si>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</si>
  <si>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</si>
  <si>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</si>
  <si>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</si>
  <si>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</si>
  <si>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</si>
  <si>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</si>
  <si>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</si>
  <si>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</si>
  <si>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</si>
  <si>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</si>
  <si>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</si>
  <si>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</si>
  <si>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</si>
  <si>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</si>
  <si>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</si>
  <si>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</si>
  <si>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</si>
  <si>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</si>
  <si>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</si>
  <si>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</si>
  <si>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</si>
  <si>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</si>
  <si>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</si>
  <si>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</si>
  <si>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</si>
  <si>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</si>
  <si>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</si>
  <si>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</si>
  <si>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</si>
  <si>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</si>
  <si>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</si>
  <si>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</si>
  <si>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</si>
  <si>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</si>
  <si>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</si>
  <si>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</si>
  <si>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</si>
  <si>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</si>
  <si>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</si>
  <si>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</si>
  <si>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</si>
  <si>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</si>
  <si>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</si>
  <si>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</si>
  <si>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</si>
  <si>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</si>
  <si>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</si>
  <si>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</si>
  <si>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</si>
  <si>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</si>
  <si>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</si>
  <si>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</si>
  <si>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</si>
  <si>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</si>
  <si>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</si>
  <si>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</si>
  <si>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</si>
  <si>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</si>
  <si>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</si>
  <si>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</si>
  <si>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</si>
  <si>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</si>
  <si>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</si>
  <si>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</si>
  <si>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</si>
  <si>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</si>
  <si>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</si>
  <si>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</si>
  <si>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</si>
  <si>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</si>
  <si>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</si>
  <si>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</si>
  <si>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</si>
  <si>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</si>
  <si>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</si>
  <si>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</si>
  <si>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</si>
  <si>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</si>
  <si>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</si>
  <si>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</si>
  <si>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</si>
  <si>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</si>
  <si>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</si>
  <si>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</si>
  <si>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</si>
  <si>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</si>
  <si>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</si>
  <si>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</si>
  <si>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</si>
  <si>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</si>
  <si>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</si>
  <si>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</si>
  <si>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</si>
  <si>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</si>
  <si>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</si>
  <si>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</si>
  <si>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</si>
  <si>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</si>
  <si>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</si>
  <si>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</si>
  <si>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</si>
  <si>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</si>
  <si>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</si>
  <si>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</si>
  <si>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</si>
  <si>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</si>
  <si>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</si>
  <si>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</si>
  <si>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</si>
  <si>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</si>
  <si>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</si>
  <si>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</si>
  <si>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</si>
  <si>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</si>
  <si>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</si>
  <si>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</si>
  <si>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</si>
  <si>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</si>
  <si>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</si>
  <si>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</si>
  <si>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</si>
  <si>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</si>
  <si>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</si>
  <si>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</si>
  <si>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</si>
  <si>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</si>
  <si>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</si>
  <si>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</si>
  <si>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</si>
  <si>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</si>
  <si>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</si>
  <si>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</si>
  <si>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</si>
  <si>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</si>
  <si>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</si>
  <si>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</si>
  <si>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</si>
  <si>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</si>
  <si>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</si>
  <si>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</si>
  <si>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</si>
  <si>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</si>
  <si>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</si>
  <si>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</si>
  <si>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</si>
  <si>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</si>
  <si>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</si>
  <si>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</si>
  <si>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</si>
  <si>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</si>
  <si>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</si>
  <si>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</si>
  <si>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</si>
  <si>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</si>
  <si>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</si>
  <si>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</si>
  <si>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</si>
  <si>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</si>
  <si>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</si>
  <si>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</si>
  <si>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</si>
  <si>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</si>
  <si>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</si>
  <si>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</si>
  <si>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</si>
  <si>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</si>
  <si>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</si>
  <si>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</si>
  <si>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</si>
  <si>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</si>
  <si>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</si>
  <si>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</si>
  <si>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</si>
  <si>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</si>
  <si>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</si>
  <si>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</si>
  <si>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</si>
  <si>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</si>
  <si>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</si>
  <si>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</si>
  <si>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</si>
  <si>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</si>
  <si>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</si>
  <si>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</si>
  <si>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</si>
  <si>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</si>
  <si>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</si>
  <si>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</si>
  <si>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</si>
  <si>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</si>
  <si>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</si>
  <si>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</si>
  <si>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</si>
  <si>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</si>
  <si>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</si>
  <si>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</si>
  <si>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</si>
  <si>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</si>
  <si>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</si>
  <si>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</si>
  <si>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</si>
  <si>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</si>
  <si>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</si>
  <si>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</si>
  <si>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</si>
  <si>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</si>
  <si>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</si>
  <si>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</si>
  <si>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</si>
  <si>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</si>
  <si>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</si>
  <si>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</si>
  <si>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</si>
  <si>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</si>
  <si>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</si>
  <si>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</si>
  <si>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</si>
  <si>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</si>
  <si>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</si>
  <si>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</si>
  <si>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</si>
  <si>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</si>
  <si>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</si>
  <si>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</si>
  <si>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</si>
  <si>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</si>
  <si>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</si>
  <si>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</si>
  <si>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</si>
  <si>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</si>
  <si>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</si>
  <si>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</si>
  <si>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</si>
  <si>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</si>
  <si>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</si>
  <si>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</si>
  <si>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</si>
  <si>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</si>
  <si>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</si>
  <si>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</si>
  <si>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</si>
  <si>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</si>
  <si>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</si>
  <si>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</si>
  <si>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</si>
  <si>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</si>
  <si>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</si>
  <si>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</si>
  <si>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</si>
  <si>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</si>
  <si>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</si>
  <si>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</si>
  <si>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</si>
  <si>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</si>
  <si>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</si>
  <si>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</si>
  <si>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</si>
  <si>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</si>
  <si>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</si>
  <si>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</si>
  <si>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</si>
  <si>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</si>
  <si>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</si>
  <si>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</si>
  <si>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</si>
  <si>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</si>
  <si>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</si>
  <si>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</si>
  <si>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</si>
  <si>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</si>
  <si>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</si>
  <si>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</si>
  <si>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</si>
  <si>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</si>
  <si>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</si>
  <si>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</si>
  <si>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</si>
  <si>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</si>
  <si>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</si>
  <si>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</si>
  <si>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</si>
  <si>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</si>
  <si>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</si>
  <si>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</si>
  <si>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</si>
  <si>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</si>
  <si>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</si>
  <si>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</si>
  <si>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</si>
  <si>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</si>
  <si>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</si>
  <si>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</si>
  <si>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</si>
  <si>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</si>
  <si>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</si>
  <si>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</si>
  <si>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</si>
  <si>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</si>
  <si>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</si>
  <si>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</si>
  <si>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</si>
  <si>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</si>
  <si>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</si>
  <si>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</si>
  <si>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</si>
  <si>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</si>
  <si>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</si>
  <si>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</si>
  <si>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</si>
  <si>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</si>
  <si>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</si>
  <si>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</si>
  <si>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</si>
  <si>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</si>
  <si>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</si>
  <si>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</si>
  <si>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</si>
  <si>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</si>
  <si>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</si>
  <si>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</si>
  <si>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</si>
  <si>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</si>
  <si>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</si>
  <si>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</si>
  <si>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</si>
  <si>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</si>
  <si>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</si>
  <si>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</si>
  <si>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</si>
  <si>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</si>
  <si>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</si>
  <si>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</si>
  <si>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</si>
  <si>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</si>
  <si>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</si>
  <si>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</si>
  <si>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</si>
  <si>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</si>
  <si>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</si>
  <si>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</si>
  <si>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</si>
  <si>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</si>
  <si>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</si>
  <si>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</si>
  <si>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</si>
  <si>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</si>
  <si>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</si>
  <si>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</si>
  <si>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</si>
  <si>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</si>
  <si>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</si>
  <si>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</si>
  <si>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</si>
  <si>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</si>
  <si>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</si>
  <si>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</si>
  <si>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</si>
  <si>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</si>
  <si>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</si>
  <si>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</si>
  <si>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</si>
  <si>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</si>
  <si>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</si>
  <si>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</si>
  <si>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</si>
  <si>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</si>
  <si>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</si>
  <si>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</si>
  <si>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</si>
  <si>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</si>
  <si>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</si>
  <si>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</si>
  <si>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</si>
  <si>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</si>
  <si>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</si>
  <si>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</si>
  <si>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</si>
  <si>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</si>
  <si>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</si>
  <si>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</si>
  <si>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</si>
  <si>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</si>
  <si>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</si>
  <si>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</si>
  <si>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</si>
  <si>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</si>
  <si>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</si>
  <si>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</si>
  <si>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</si>
  <si>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</si>
  <si>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</si>
  <si>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</si>
  <si>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</si>
  <si>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</si>
  <si>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</si>
  <si>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</si>
  <si>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</si>
  <si>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</si>
  <si>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</si>
  <si>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</si>
  <si>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</si>
  <si>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</si>
  <si>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</si>
  <si>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</si>
  <si>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</si>
  <si>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</si>
  <si>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</si>
  <si>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</si>
  <si>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</si>
  <si>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</si>
  <si>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</si>
  <si>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</si>
  <si>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</si>
  <si>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</si>
  <si>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</si>
  <si>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</si>
  <si>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</si>
  <si>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</si>
  <si>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</si>
  <si>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</si>
  <si>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</si>
  <si>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</si>
  <si>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</si>
  <si>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</si>
  <si>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</si>
  <si>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</si>
  <si>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</si>
  <si>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</si>
  <si>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</si>
  <si>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</si>
  <si>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</si>
  <si>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</si>
  <si>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</si>
  <si>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</si>
  <si>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</si>
  <si>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</si>
  <si>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</si>
  <si>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</si>
  <si>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</si>
  <si>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</si>
  <si>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</si>
  <si>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</si>
  <si>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</si>
  <si>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</si>
  <si>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</si>
  <si>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</si>
  <si>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</si>
  <si>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</si>
  <si>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</si>
  <si>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</si>
  <si>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</si>
  <si>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</si>
  <si>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</si>
  <si>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</si>
  <si>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</si>
  <si>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</si>
  <si>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</si>
  <si>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</si>
  <si>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</si>
  <si>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</si>
  <si>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</si>
  <si>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</si>
  <si>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</si>
  <si>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</si>
  <si>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</si>
  <si>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</si>
  <si>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</si>
  <si>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</si>
  <si>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</si>
  <si>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</si>
  <si>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</si>
  <si>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</si>
  <si>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</si>
  <si>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</si>
  <si>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</si>
  <si>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</si>
  <si>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</si>
  <si>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</si>
  <si>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</si>
  <si>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</si>
  <si>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</si>
  <si>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</si>
  <si>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</si>
  <si>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</si>
  <si>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</si>
  <si>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</si>
  <si>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</si>
  <si>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</si>
  <si>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</si>
  <si>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</si>
  <si>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</si>
  <si>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</si>
  <si>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</si>
  <si>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</si>
  <si>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</si>
  <si>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</si>
  <si>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</si>
  <si>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</si>
  <si>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</si>
  <si>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</si>
  <si>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</si>
  <si>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</si>
  <si>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</si>
  <si>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</si>
  <si>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</si>
  <si>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</si>
  <si>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</si>
  <si>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</si>
  <si>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</si>
  <si>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</si>
  <si>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</si>
  <si>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</si>
  <si>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</si>
  <si>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</si>
  <si>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</si>
  <si>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</si>
  <si>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</si>
  <si>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</si>
  <si>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</si>
  <si>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</si>
  <si>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</si>
  <si>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</si>
  <si>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</si>
  <si>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</si>
  <si>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</si>
  <si>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</si>
  <si>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</si>
  <si>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</si>
  <si>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</si>
  <si>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</si>
  <si>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</si>
  <si>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</si>
  <si>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</si>
  <si>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</si>
  <si>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</si>
  <si>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</si>
  <si>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</si>
  <si>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</si>
  <si>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</si>
  <si>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</si>
  <si>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</si>
  <si>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</si>
  <si>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</si>
  <si>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</si>
  <si>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</si>
  <si>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</si>
  <si>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</si>
  <si>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</si>
  <si>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</si>
  <si>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</si>
  <si>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</si>
  <si>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</si>
  <si>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</si>
  <si>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</si>
  <si>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</si>
  <si>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</si>
  <si>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</si>
  <si>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</si>
  <si>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</si>
  <si>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</si>
  <si>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</si>
  <si>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</si>
  <si>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</si>
  <si>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</si>
  <si>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</si>
  <si>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</si>
  <si>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</si>
  <si>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</si>
  <si>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</si>
  <si>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</si>
  <si>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</si>
  <si>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</si>
  <si>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</si>
  <si>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</si>
  <si>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</si>
  <si>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</si>
  <si>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</si>
  <si>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</si>
  <si>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</si>
  <si>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</si>
  <si>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</si>
  <si>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</si>
  <si>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</si>
  <si>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</si>
  <si>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</si>
  <si>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</si>
  <si>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</si>
  <si>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</si>
  <si>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</si>
  <si>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</si>
  <si>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</si>
  <si>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</si>
  <si>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</si>
  <si>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</si>
  <si>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</si>
  <si>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</si>
  <si>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</si>
  <si>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</si>
  <si>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</si>
  <si>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</si>
  <si>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</si>
  <si>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</si>
  <si>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</si>
  <si>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</si>
  <si>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</si>
  <si>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</si>
  <si>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</si>
  <si>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</si>
  <si>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</si>
  <si>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</si>
  <si>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</si>
  <si>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</si>
  <si>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</si>
  <si>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</si>
  <si>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</si>
  <si>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</si>
  <si>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</si>
  <si>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</si>
  <si>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</si>
  <si>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</si>
  <si>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</si>
  <si>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</si>
  <si>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</si>
  <si>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</si>
  <si>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</si>
  <si>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</si>
  <si>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</si>
  <si>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</si>
  <si>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</si>
  <si>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</si>
  <si>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</si>
  <si>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</si>
  <si>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</si>
  <si>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</si>
  <si>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</si>
  <si>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</si>
  <si>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</si>
  <si>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</si>
  <si>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</si>
  <si>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</si>
  <si>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</si>
  <si>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</si>
  <si>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</si>
  <si>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</si>
  <si>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</si>
  <si>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</si>
  <si>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</si>
  <si>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</si>
  <si>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</si>
  <si>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</si>
  <si>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</si>
  <si>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</si>
  <si>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</si>
  <si>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</si>
  <si>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</si>
  <si>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</si>
  <si>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</si>
  <si>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</si>
  <si>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</si>
  <si>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</si>
  <si>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</si>
  <si>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</si>
  <si>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</si>
  <si>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</si>
  <si>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</si>
  <si>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</si>
  <si>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</si>
  <si>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</si>
  <si>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</si>
  <si>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</si>
  <si>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</si>
  <si>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</si>
  <si>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</si>
  <si>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</si>
  <si>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</si>
  <si>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</si>
  <si>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</si>
  <si>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</si>
  <si>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</si>
  <si>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</si>
  <si>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</si>
  <si>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</si>
  <si>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</si>
  <si>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</si>
  <si>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</si>
  <si>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</si>
  <si>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</si>
  <si>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</si>
  <si>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</si>
  <si>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</si>
  <si>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</si>
  <si>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</si>
  <si>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</si>
  <si>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</si>
  <si>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</si>
  <si>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</si>
  <si>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</si>
  <si>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</si>
  <si>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</si>
  <si>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</si>
  <si>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</si>
  <si>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</si>
  <si>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</si>
  <si>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</si>
  <si>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</si>
  <si>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</si>
  <si>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</si>
  <si>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</si>
  <si>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</si>
  <si>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</si>
  <si>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</si>
  <si>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</si>
  <si>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</si>
  <si>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</si>
  <si>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</si>
  <si>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</si>
  <si>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</si>
  <si>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</si>
  <si>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</si>
  <si>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</si>
  <si>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</si>
  <si>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</si>
  <si>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</si>
  <si>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</si>
  <si>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</si>
  <si>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</si>
  <si>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</si>
  <si>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</si>
  <si>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</si>
  <si>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</si>
  <si>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</si>
  <si>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</si>
  <si>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</si>
  <si>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</si>
  <si>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</si>
  <si>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</si>
  <si>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</si>
  <si>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</si>
  <si>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</si>
  <si>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</si>
  <si>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</si>
  <si>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</si>
  <si>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</si>
  <si>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</si>
  <si>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</si>
  <si>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</si>
  <si>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</si>
  <si>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</si>
  <si>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</si>
  <si>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</si>
  <si>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</si>
  <si>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</si>
  <si>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</si>
  <si>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</si>
  <si>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</si>
  <si>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</si>
  <si>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</si>
  <si>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</si>
  <si>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</si>
  <si>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</si>
  <si>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</si>
  <si>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</si>
  <si>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</si>
  <si>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</si>
  <si>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</si>
  <si>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</si>
  <si>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</si>
  <si>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</si>
  <si>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</si>
  <si>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</si>
  <si>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</si>
  <si>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</si>
  <si>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</si>
  <si>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</si>
  <si>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</si>
  <si>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</si>
  <si>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</si>
  <si>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</si>
  <si>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</si>
  <si>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</si>
  <si>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</si>
  <si>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</si>
  <si>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</si>
  <si>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</si>
  <si>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</si>
  <si>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</si>
  <si>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</si>
  <si>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</si>
  <si>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</si>
  <si>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</si>
  <si>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</si>
  <si>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</si>
  <si>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</si>
  <si>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</si>
  <si>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</si>
  <si>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</si>
  <si>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</si>
  <si>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</si>
  <si>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</si>
  <si>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</si>
  <si>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</si>
  <si>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</si>
  <si>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</si>
  <si>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</si>
  <si>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</si>
  <si>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</si>
  <si>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</si>
  <si>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</si>
  <si>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</si>
  <si>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</si>
  <si>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</si>
  <si>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</si>
  <si>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</si>
  <si>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</si>
  <si>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</si>
  <si>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</si>
  <si>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</si>
  <si>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</si>
  <si>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</si>
  <si>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</si>
  <si>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</si>
  <si>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</si>
  <si>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</si>
  <si>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</si>
  <si>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</si>
  <si>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</si>
  <si>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</si>
  <si>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</si>
  <si>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</si>
  <si>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</si>
  <si>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</si>
  <si>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</si>
  <si>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</si>
  <si>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</si>
  <si>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</si>
  <si>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</si>
  <si>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</si>
  <si>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</si>
  <si>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</si>
  <si>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</si>
  <si>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</si>
  <si>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</si>
  <si>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</si>
  <si>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</si>
  <si>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</si>
  <si>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</si>
  <si>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</si>
  <si>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</si>
  <si>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</si>
  <si>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</si>
  <si>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</si>
  <si>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</si>
  <si>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</si>
  <si>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</si>
  <si>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</si>
  <si>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</si>
  <si>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</si>
  <si>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</si>
  <si>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</si>
  <si>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</si>
  <si>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</si>
  <si>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</si>
  <si>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</si>
  <si>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</si>
  <si>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</si>
  <si>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</si>
  <si>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</si>
  <si>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</si>
  <si>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</si>
  <si>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</si>
  <si>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</si>
  <si>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</si>
  <si>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</si>
  <si>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</si>
  <si>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</si>
  <si>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</si>
  <si>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</si>
  <si>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</si>
  <si>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</si>
  <si>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</si>
  <si>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</si>
  <si>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</si>
  <si>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</si>
  <si>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</si>
  <si>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</si>
  <si>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</si>
  <si>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</si>
  <si>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</si>
  <si>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</si>
  <si>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</si>
  <si>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</si>
  <si>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</si>
  <si>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</si>
  <si>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</si>
  <si>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</si>
  <si>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</si>
  <si>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</si>
  <si>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</si>
  <si>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</si>
  <si>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</si>
  <si>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</si>
  <si>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</si>
  <si>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</si>
  <si>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</si>
  <si>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</si>
  <si>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</si>
  <si>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</si>
  <si>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</si>
  <si>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</si>
  <si>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</si>
  <si>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</si>
  <si>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</si>
  <si>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</si>
  <si>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</si>
  <si>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</si>
  <si>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</si>
  <si>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</si>
  <si>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</si>
  <si>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</si>
  <si>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</si>
  <si>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</si>
  <si>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</si>
  <si>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</si>
  <si>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</si>
  <si>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</si>
  <si>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</si>
  <si>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</si>
  <si>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</si>
  <si>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</si>
  <si>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</si>
  <si>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</si>
  <si>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</si>
  <si>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</si>
  <si>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</si>
  <si>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</si>
  <si>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</si>
  <si>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</si>
  <si>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</si>
  <si>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</si>
  <si>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</si>
  <si>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</si>
  <si>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</si>
  <si>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</si>
  <si>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</si>
  <si>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</si>
  <si>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</si>
  <si>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</si>
  <si>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</si>
  <si>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</si>
  <si>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</si>
  <si>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</si>
  <si>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</si>
  <si>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</si>
  <si>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</si>
  <si>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</si>
  <si>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</si>
  <si>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</si>
  <si>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</si>
  <si>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</si>
  <si>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</si>
  <si>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</si>
  <si>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</si>
  <si>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</si>
  <si>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</si>
  <si>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</si>
  <si>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</si>
  <si>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</si>
  <si>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</si>
  <si>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</si>
  <si>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</si>
  <si>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</si>
  <si>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</si>
  <si>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</si>
  <si>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</si>
  <si>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</si>
  <si>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</si>
  <si>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</si>
  <si>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</si>
  <si>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</si>
  <si>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</si>
  <si>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</si>
  <si>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</si>
  <si>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</si>
  <si>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</si>
  <si>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</si>
  <si>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</si>
  <si>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</si>
  <si>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</si>
  <si>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</si>
  <si>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</si>
  <si>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</si>
  <si>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</si>
  <si>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</si>
  <si>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</si>
  <si>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</si>
  <si>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</si>
  <si>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</si>
  <si>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</si>
  <si>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</si>
  <si>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</si>
  <si>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</si>
  <si>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</si>
  <si>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</si>
  <si>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</si>
  <si>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</si>
  <si>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</si>
  <si>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</si>
  <si>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</si>
  <si>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</si>
  <si>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</si>
  <si>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</si>
  <si>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</si>
  <si>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</si>
  <si>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</si>
  <si>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</si>
  <si>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</si>
  <si>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</si>
  <si>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</si>
  <si>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</si>
  <si>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</si>
  <si>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</si>
  <si>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</si>
  <si>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</si>
  <si>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</si>
  <si>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</si>
  <si>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</si>
  <si>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</si>
  <si>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</si>
  <si>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</si>
  <si>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</si>
  <si>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</si>
  <si>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</si>
  <si>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</si>
  <si>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</si>
  <si>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</si>
  <si>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</si>
  <si>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</si>
  <si>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</si>
  <si>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</si>
  <si>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</si>
  <si>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</si>
  <si>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</si>
  <si>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</si>
  <si>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</si>
  <si>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</si>
  <si>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</si>
  <si>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</si>
  <si>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</si>
  <si>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</si>
  <si>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</si>
  <si>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</si>
  <si>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</si>
  <si>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</si>
  <si>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</si>
  <si>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</si>
  <si>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</si>
  <si>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</si>
  <si>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</si>
  <si>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</si>
  <si>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</si>
  <si>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</si>
  <si>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</si>
  <si>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</si>
  <si>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</si>
  <si>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</si>
  <si>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</si>
  <si>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</si>
  <si>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</si>
  <si>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</si>
  <si>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</si>
  <si>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</si>
  <si>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</si>
  <si>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</si>
  <si>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</si>
  <si>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</si>
  <si>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</si>
  <si>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</si>
  <si>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</si>
  <si>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</si>
  <si>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</si>
  <si>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</si>
  <si>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</si>
  <si>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</si>
  <si>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</si>
  <si>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</si>
  <si>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</si>
  <si>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</si>
  <si>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</si>
  <si>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</si>
  <si>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</si>
  <si>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</si>
  <si>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</si>
  <si>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</si>
  <si>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</si>
  <si>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</si>
  <si>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</si>
  <si>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</si>
  <si>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</si>
  <si>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</si>
  <si>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</si>
  <si>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</si>
  <si>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</si>
  <si>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</si>
  <si>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</si>
  <si>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</si>
  <si>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</si>
  <si>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</si>
  <si>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</si>
  <si>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</si>
  <si>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</si>
  <si>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</si>
  <si>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</si>
  <si>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</si>
  <si>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</si>
  <si>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</si>
  <si>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</si>
  <si>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</si>
  <si>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</si>
  <si>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</si>
  <si>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</si>
  <si>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</si>
  <si>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</si>
  <si>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</si>
  <si>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</si>
  <si>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</si>
  <si>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</si>
  <si>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</si>
  <si>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</si>
  <si>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</si>
  <si>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</si>
  <si>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</si>
  <si>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</si>
  <si>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</si>
  <si>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</si>
  <si>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</si>
  <si>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</si>
  <si>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</si>
  <si>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</si>
  <si>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</si>
  <si>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</si>
  <si>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</si>
  <si>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</si>
  <si>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</si>
  <si>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</si>
  <si>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</si>
  <si>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</si>
  <si>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</si>
  <si>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</si>
  <si>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</si>
  <si>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</si>
  <si>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</si>
  <si>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</si>
  <si>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</si>
  <si>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</si>
  <si>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</si>
  <si>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</si>
  <si>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</si>
  <si>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</si>
  <si>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</si>
  <si>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</si>
  <si>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</si>
  <si>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</si>
  <si>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</si>
  <si>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</si>
  <si>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</si>
  <si>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</si>
  <si>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</si>
  <si>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</si>
  <si>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</si>
  <si>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</si>
  <si>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</si>
  <si>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</si>
  <si>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</si>
  <si>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</si>
  <si>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</si>
  <si>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</si>
  <si>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</si>
  <si>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</si>
  <si>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</si>
  <si>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</si>
  <si>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</si>
  <si>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</si>
  <si>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</si>
  <si>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</si>
  <si>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</si>
  <si>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</si>
  <si>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</si>
  <si>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</si>
  <si>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</si>
  <si>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</si>
  <si>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</si>
  <si>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</si>
  <si>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</si>
  <si>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</si>
  <si>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</si>
  <si>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</si>
  <si>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</si>
  <si>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</si>
  <si>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</si>
  <si>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</si>
  <si>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</si>
  <si>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</si>
  <si>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</si>
  <si>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</si>
  <si>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</si>
  <si>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</si>
  <si>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</si>
  <si>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</si>
  <si>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</si>
  <si>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</si>
  <si>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</si>
  <si>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</si>
  <si>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</si>
  <si>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</si>
  <si>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</si>
  <si>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</si>
  <si>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</si>
  <si>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</si>
  <si>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</si>
  <si>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</si>
  <si>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</si>
  <si>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</si>
  <si>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</si>
  <si>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</si>
  <si>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</si>
  <si>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</si>
  <si>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</si>
  <si>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</si>
  <si>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</si>
  <si>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</si>
  <si>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</si>
  <si>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</si>
  <si>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</si>
  <si>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</si>
  <si>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</si>
  <si>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</si>
  <si>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</si>
  <si>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</si>
  <si>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</si>
  <si>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</si>
  <si>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</si>
  <si>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</si>
  <si>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</si>
  <si>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</si>
  <si>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</si>
  <si>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</si>
  <si>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</si>
  <si>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</si>
  <si>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</si>
  <si>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</si>
  <si>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</si>
  <si>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</si>
  <si>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</si>
  <si>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</si>
  <si>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</si>
  <si>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</si>
  <si>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</si>
  <si>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</si>
  <si>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</si>
  <si>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</si>
  <si>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</si>
  <si>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</si>
  <si>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</si>
  <si>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</si>
  <si>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</si>
  <si>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</si>
  <si>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</si>
  <si>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</si>
  <si>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</si>
  <si>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</si>
  <si>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</si>
  <si>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</si>
  <si>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</si>
  <si>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</si>
  <si>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</si>
  <si>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</si>
  <si>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</si>
  <si>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</si>
  <si>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</si>
  <si>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</si>
  <si>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</si>
  <si>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</si>
  <si>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</si>
  <si>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</si>
  <si>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</si>
  <si>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</si>
  <si>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</si>
  <si>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</si>
  <si>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</si>
  <si>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</si>
  <si>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</si>
  <si>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</si>
  <si>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</si>
  <si>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</si>
  <si>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</si>
  <si>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</si>
  <si>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</si>
  <si>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</si>
  <si>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</si>
  <si>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</si>
  <si>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</si>
  <si>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</si>
  <si>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</si>
  <si>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</si>
  <si>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</si>
  <si>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</si>
  <si>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</si>
  <si>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</si>
  <si>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</si>
  <si>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</si>
  <si>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</si>
  <si>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</si>
  <si>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</si>
  <si>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</si>
  <si>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</si>
  <si>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</si>
  <si>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</si>
  <si>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</si>
  <si>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</si>
  <si>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</si>
  <si>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</si>
  <si>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</si>
  <si>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</si>
  <si>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</si>
  <si>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</si>
  <si>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</si>
  <si>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</si>
  <si>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</si>
  <si>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</si>
  <si>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</si>
  <si>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</si>
  <si>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</si>
  <si>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</si>
  <si>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</si>
  <si>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</si>
  <si>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</si>
  <si>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</si>
  <si>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</si>
  <si>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</si>
  <si>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</si>
  <si>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</si>
  <si>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</si>
  <si>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</si>
  <si>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</si>
  <si>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</si>
  <si>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</si>
  <si>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</si>
  <si>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</si>
  <si>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</si>
  <si>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</si>
  <si>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</si>
  <si>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</si>
  <si>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</si>
  <si>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</si>
  <si>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</si>
  <si>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</si>
  <si>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</si>
  <si>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</si>
  <si>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</si>
  <si>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</si>
  <si>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</si>
  <si>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</si>
  <si>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</si>
  <si>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</si>
  <si>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</si>
  <si>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</si>
  <si>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</si>
  <si>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</si>
  <si>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</si>
  <si>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</si>
  <si>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</si>
  <si>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</si>
  <si>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</si>
  <si>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</si>
  <si>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</si>
  <si>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</si>
  <si>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</si>
  <si>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</si>
  <si>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</si>
  <si>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</si>
  <si>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</si>
  <si>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</si>
  <si>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</si>
  <si>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</si>
  <si>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</si>
  <si>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</si>
  <si>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</si>
  <si>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</si>
  <si>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</si>
  <si>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</si>
  <si>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</si>
  <si>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</si>
  <si>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</si>
  <si>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</si>
  <si>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</si>
  <si>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</si>
  <si>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</si>
  <si>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</si>
  <si>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</si>
  <si>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</si>
  <si>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</si>
  <si>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</si>
  <si>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</si>
  <si>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</si>
  <si>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</si>
  <si>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</si>
  <si>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</si>
  <si>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</si>
  <si>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</si>
  <si>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</si>
  <si>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</si>
  <si>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</si>
  <si>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</si>
  <si>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</si>
  <si>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</si>
  <si>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</si>
  <si>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</si>
  <si>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</si>
  <si>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</si>
  <si>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</si>
  <si>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</si>
  <si>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</si>
  <si>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</si>
  <si>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</si>
  <si>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</si>
  <si>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</si>
  <si>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</si>
  <si>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</si>
  <si>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</si>
  <si>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</si>
  <si>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</si>
  <si>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</si>
  <si>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</si>
  <si>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</si>
  <si>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</si>
  <si>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</si>
  <si>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</si>
  <si>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</si>
  <si>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</si>
  <si>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</si>
  <si>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</si>
  <si>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</si>
  <si>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</si>
  <si>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</si>
  <si>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</si>
  <si>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</si>
  <si>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</si>
  <si>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</si>
  <si>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</si>
  <si>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</si>
  <si>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</si>
  <si>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</si>
  <si>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</si>
  <si>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</si>
  <si>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</si>
  <si>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</si>
  <si>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</si>
  <si>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</si>
  <si>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</si>
  <si>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</si>
  <si>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</si>
  <si>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</si>
  <si>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</si>
  <si>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</si>
  <si>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</si>
  <si>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</si>
  <si>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</si>
  <si>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</si>
  <si>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</si>
  <si>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</si>
  <si>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</si>
  <si>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</si>
  <si>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</si>
  <si>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</si>
  <si>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</si>
  <si>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</si>
  <si>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</si>
  <si>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</si>
  <si>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</si>
  <si>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</si>
  <si>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</si>
  <si>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</si>
  <si>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</si>
  <si>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</si>
  <si>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</si>
  <si>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</si>
  <si>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</si>
  <si>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</si>
  <si>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</si>
  <si>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</si>
  <si>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</si>
  <si>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</si>
  <si>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</si>
  <si>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</si>
  <si>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</si>
  <si>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</si>
  <si>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</si>
  <si>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</si>
  <si>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</si>
  <si>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</si>
  <si>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</si>
  <si>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</si>
  <si>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</si>
  <si>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</si>
  <si>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</si>
  <si>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</si>
  <si>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</si>
  <si>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</si>
  <si>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</si>
  <si>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</si>
  <si>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</si>
  <si>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</si>
  <si>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</si>
  <si>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</si>
  <si>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</si>
  <si>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</si>
  <si>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</si>
  <si>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</si>
  <si>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</si>
  <si>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</si>
  <si>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</si>
  <si>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</si>
  <si>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</si>
  <si>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</si>
  <si>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</si>
  <si>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</si>
  <si>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</si>
  <si>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</si>
  <si>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</si>
  <si>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</si>
  <si>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</si>
  <si>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</si>
  <si>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</si>
  <si>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</si>
  <si>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</si>
  <si>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</si>
  <si>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</si>
  <si>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</si>
  <si>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</si>
  <si>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</si>
  <si>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</si>
  <si>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</si>
  <si>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</si>
  <si>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</si>
  <si>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</si>
  <si>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</si>
  <si>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</si>
  <si>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</si>
  <si>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</si>
  <si>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</si>
  <si>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</si>
  <si>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</si>
  <si>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</si>
  <si>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</si>
  <si>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</si>
  <si>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</si>
  <si>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</si>
  <si>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</si>
  <si>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</si>
  <si>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</si>
  <si>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</si>
  <si>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</si>
  <si>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</si>
  <si>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</si>
  <si>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</si>
  <si>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</si>
  <si>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</si>
  <si>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</si>
  <si>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</si>
  <si>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</si>
  <si>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</si>
  <si>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</si>
  <si>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</si>
  <si>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</si>
  <si>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</si>
  <si>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</si>
  <si>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</si>
  <si>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</si>
  <si>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</si>
  <si>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</si>
  <si>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</si>
  <si>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</si>
  <si>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</si>
  <si>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</si>
  <si>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</si>
  <si>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</si>
  <si>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</si>
  <si>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</si>
  <si>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</si>
  <si>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</si>
  <si>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</si>
  <si>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</si>
  <si>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</si>
  <si>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</si>
  <si>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</si>
  <si>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</si>
  <si>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</si>
  <si>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</si>
  <si>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</si>
  <si>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</si>
  <si>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</si>
  <si>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</si>
  <si>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</si>
  <si>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</si>
  <si>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</si>
  <si>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</si>
  <si>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</si>
  <si>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</si>
  <si>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</si>
  <si>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</si>
  <si>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</si>
  <si>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</si>
  <si>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</si>
  <si>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</si>
  <si>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</si>
  <si>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</si>
  <si>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</si>
  <si>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</si>
  <si>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</si>
  <si>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</si>
  <si>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</si>
  <si>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</si>
  <si>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</si>
  <si>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</si>
  <si>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</si>
  <si>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</si>
  <si>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</si>
  <si>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</si>
  <si>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</si>
  <si>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</si>
  <si>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</si>
  <si>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</si>
  <si>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</si>
  <si>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</si>
  <si>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</si>
  <si>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</si>
  <si>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</si>
  <si>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</si>
  <si>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</si>
  <si>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</si>
  <si>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</si>
  <si>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</si>
  <si>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</si>
  <si>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</si>
  <si>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</si>
  <si>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</si>
  <si>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</si>
  <si>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</si>
  <si>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</si>
  <si>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</si>
  <si>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</si>
  <si>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</si>
  <si>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</si>
  <si>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</si>
  <si>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</si>
  <si>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</si>
  <si>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</si>
  <si>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</si>
  <si>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</si>
  <si>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</si>
  <si>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</si>
  <si>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</si>
  <si>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</si>
  <si>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</si>
  <si>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</si>
  <si>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</si>
  <si>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</si>
  <si>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</si>
  <si>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</si>
  <si>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</si>
  <si>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</si>
  <si>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</si>
  <si>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</si>
  <si>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</si>
  <si>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</si>
  <si>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</si>
  <si>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</si>
  <si>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</si>
  <si>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</si>
  <si>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</si>
  <si>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</si>
  <si>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</si>
  <si>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</si>
  <si>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</si>
  <si>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</si>
  <si>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</si>
  <si>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</si>
  <si>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</si>
  <si>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</si>
  <si>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</si>
  <si>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</si>
  <si>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</si>
  <si>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</si>
  <si>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</si>
  <si>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</si>
  <si>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</si>
  <si>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</si>
  <si>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</si>
  <si>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</si>
  <si>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</si>
  <si>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</si>
  <si>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</si>
  <si>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</si>
  <si>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</si>
  <si>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</si>
  <si>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</si>
  <si>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</si>
  <si>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</si>
  <si>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</si>
  <si>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</si>
  <si>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</si>
  <si>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</si>
  <si>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</si>
  <si>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</si>
  <si>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</si>
  <si>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</si>
  <si>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</si>
  <si>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</si>
  <si>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</si>
  <si>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</si>
  <si>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</si>
  <si>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</si>
  <si>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</si>
  <si>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</si>
  <si>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</si>
  <si>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</si>
  <si>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</si>
  <si>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</si>
  <si>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</si>
  <si>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</si>
  <si>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</si>
  <si>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</si>
  <si>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</si>
  <si>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</si>
  <si>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</si>
  <si>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</si>
  <si>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</si>
  <si>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</si>
  <si>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</si>
  <si>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</si>
  <si>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</si>
  <si>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</si>
  <si>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</si>
  <si>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</si>
  <si>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</si>
  <si>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</si>
  <si>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</si>
  <si>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</si>
  <si>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</si>
  <si>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</si>
  <si>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</si>
  <si>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</si>
  <si>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</si>
  <si>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</si>
  <si>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</si>
  <si>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</si>
  <si>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</si>
  <si>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</si>
  <si>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</si>
  <si>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</si>
  <si>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</si>
  <si>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</si>
  <si>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</si>
  <si>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</si>
  <si>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</si>
  <si>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</si>
  <si>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</si>
  <si>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</si>
  <si>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</si>
  <si>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</si>
  <si>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</si>
  <si>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</si>
  <si>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</si>
  <si>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</si>
  <si>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</si>
  <si>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</si>
  <si>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</si>
  <si>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</si>
  <si>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</si>
  <si>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</si>
  <si>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</si>
  <si>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</si>
  <si>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</si>
  <si>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</si>
  <si>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</si>
  <si>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</si>
  <si>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</si>
  <si>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</si>
  <si>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</si>
  <si>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</si>
  <si>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</si>
  <si>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</si>
  <si>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</si>
  <si>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</si>
  <si>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</si>
  <si>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</si>
  <si>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</si>
  <si>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</si>
  <si>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</si>
  <si>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</si>
  <si>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</si>
  <si>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</si>
  <si>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</si>
  <si>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</si>
  <si>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</si>
  <si>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</si>
  <si>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</si>
  <si>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</si>
  <si>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</si>
  <si>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</si>
  <si>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</si>
  <si>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</si>
  <si>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</si>
  <si>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</si>
  <si>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</si>
  <si>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</si>
  <si>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</si>
  <si>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</si>
  <si>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</si>
  <si>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</si>
  <si>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</si>
  <si>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</si>
  <si>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</si>
  <si>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</si>
  <si>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</si>
  <si>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</si>
  <si>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</si>
  <si>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</si>
  <si>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</si>
  <si>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</si>
  <si>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</si>
  <si>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</si>
  <si>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</si>
  <si>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</si>
  <si>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</si>
  <si>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</si>
  <si>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</si>
  <si>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</si>
  <si>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</si>
  <si>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</si>
  <si>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</si>
  <si>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</si>
  <si>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</si>
  <si>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</si>
  <si>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</si>
  <si>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</si>
  <si>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</si>
  <si>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</si>
  <si>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</si>
  <si>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</si>
  <si>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</si>
  <si>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</si>
  <si>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</si>
  <si>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</si>
  <si>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</si>
  <si>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</si>
  <si>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</si>
  <si>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</si>
  <si>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</si>
  <si>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</si>
  <si>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</si>
  <si>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</si>
  <si>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</si>
  <si>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</si>
  <si>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</si>
  <si>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</si>
  <si>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</si>
  <si>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</si>
  <si>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</si>
  <si>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</si>
  <si>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</si>
  <si>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</si>
  <si>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</si>
  <si>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</si>
  <si>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</si>
  <si>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</si>
  <si>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</si>
  <si>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</si>
  <si>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</si>
  <si>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</si>
  <si>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</si>
  <si>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</si>
  <si>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</si>
  <si>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</si>
  <si>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</si>
  <si>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</si>
  <si>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</si>
  <si>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</si>
  <si>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</si>
  <si>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</si>
  <si>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</si>
  <si>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</si>
  <si>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</si>
  <si>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</si>
  <si>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</si>
  <si>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</si>
  <si>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</si>
  <si>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</si>
  <si>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</si>
  <si>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</si>
  <si>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</si>
  <si>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</si>
  <si>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</si>
  <si>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</si>
  <si>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</si>
  <si>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</si>
  <si>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</si>
  <si>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</si>
  <si>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</si>
  <si>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</si>
  <si>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</si>
  <si>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</si>
  <si>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</si>
  <si>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</si>
  <si>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</si>
  <si>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</si>
  <si>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</si>
  <si>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</si>
  <si>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</si>
  <si>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</si>
  <si>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</si>
  <si>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</si>
  <si>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</si>
  <si>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</si>
  <si>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</si>
  <si>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</si>
  <si>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</si>
  <si>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</si>
  <si>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</si>
  <si>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</si>
  <si>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</si>
  <si>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</si>
  <si>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</si>
  <si>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</si>
  <si>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</si>
  <si>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</si>
  <si>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</si>
  <si>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</si>
  <si>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</si>
  <si>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</si>
  <si>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</si>
  <si>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</si>
  <si>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</si>
  <si>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</si>
  <si>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</si>
  <si>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</si>
  <si>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</si>
  <si>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</si>
  <si>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</si>
  <si>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</si>
  <si>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</si>
  <si>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</si>
  <si>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</si>
  <si>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</si>
  <si>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</si>
  <si>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</si>
  <si>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</si>
  <si>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</si>
  <si>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</si>
  <si>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</si>
  <si>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</si>
  <si>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</si>
  <si>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</si>
  <si>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</si>
  <si>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</si>
  <si>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</si>
  <si>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</si>
  <si>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</si>
  <si>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</si>
  <si>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</si>
  <si>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</si>
  <si>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</si>
  <si>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</si>
  <si>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</si>
  <si>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</si>
  <si>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</si>
  <si>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</si>
  <si>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</si>
  <si>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</si>
  <si>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</si>
  <si>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</si>
  <si>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</si>
  <si>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</si>
  <si>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</si>
  <si>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</si>
  <si>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</si>
  <si>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</si>
  <si>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</si>
  <si>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</si>
  <si>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</si>
  <si>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</si>
  <si>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</si>
  <si>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</si>
  <si>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</si>
  <si>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</si>
  <si>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</si>
  <si>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</si>
  <si>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</si>
  <si>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</si>
  <si>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</si>
  <si>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</si>
  <si>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</si>
  <si>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</si>
  <si>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</si>
  <si>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</si>
  <si>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</si>
  <si>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</si>
  <si>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</si>
  <si>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</si>
  <si>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</si>
  <si>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</si>
  <si>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</si>
  <si>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</si>
  <si>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</si>
  <si>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</si>
  <si>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</si>
  <si>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</si>
  <si>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</si>
  <si>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</si>
  <si>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</si>
  <si>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</si>
  <si>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</si>
  <si>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</si>
  <si>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</si>
  <si>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</si>
  <si>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</si>
  <si>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</si>
  <si>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</si>
  <si>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</si>
  <si>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</si>
  <si>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</si>
  <si>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</si>
  <si>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</si>
  <si>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</si>
  <si>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</si>
  <si>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</si>
  <si>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</si>
  <si>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</si>
  <si>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</si>
  <si>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</si>
  <si>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</si>
  <si>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</si>
  <si>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</si>
  <si>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</si>
  <si>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</si>
  <si>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</si>
  <si>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</si>
  <si>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</si>
  <si>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</si>
  <si>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</si>
  <si>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</si>
  <si>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</si>
  <si>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</si>
  <si>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</si>
  <si>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</si>
  <si>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</si>
  <si>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</si>
  <si>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</si>
  <si>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</si>
  <si>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</si>
  <si>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</si>
  <si>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</si>
  <si>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</si>
  <si>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</si>
  <si>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</si>
  <si>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</si>
  <si>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</si>
  <si>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</si>
  <si>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</si>
  <si>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</si>
  <si>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</si>
  <si>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</si>
  <si>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</si>
  <si>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</si>
  <si>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</si>
  <si>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</si>
  <si>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</si>
  <si>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</si>
  <si>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</si>
  <si>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</si>
  <si>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</si>
  <si>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</si>
  <si>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</si>
  <si>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</si>
  <si>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</si>
  <si>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</si>
  <si>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</si>
  <si>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</si>
  <si>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</si>
  <si>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</si>
  <si>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</si>
  <si>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</si>
  <si>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</si>
  <si>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</si>
  <si>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</si>
  <si>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</si>
  <si>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</si>
  <si>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</si>
  <si>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</si>
  <si>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</si>
  <si>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</si>
  <si>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</si>
  <si>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</si>
  <si>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</si>
  <si>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</si>
  <si>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</si>
  <si>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</si>
  <si>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</si>
  <si>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</si>
  <si>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</si>
  <si>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</si>
  <si>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</si>
  <si>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</si>
  <si>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</si>
  <si>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</si>
  <si>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</si>
  <si>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</si>
  <si>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</si>
  <si>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</si>
  <si>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</si>
  <si>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</si>
  <si>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</si>
  <si>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</si>
  <si>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</si>
  <si>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</si>
  <si>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</si>
  <si>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</si>
  <si>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</si>
  <si>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</si>
  <si>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</si>
  <si>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</si>
  <si>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</si>
  <si>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</si>
  <si>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</si>
  <si>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</si>
  <si>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</si>
  <si>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</si>
  <si>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</si>
  <si>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</si>
  <si>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</si>
  <si>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</si>
  <si>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</si>
  <si>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</si>
  <si>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</si>
  <si>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</si>
  <si>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</si>
  <si>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</si>
  <si>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</si>
  <si>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</si>
  <si>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</si>
  <si>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</si>
  <si>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</si>
  <si>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</si>
  <si>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</si>
  <si>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</si>
  <si>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</si>
  <si>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</si>
  <si>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</si>
  <si>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</si>
  <si>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</si>
  <si>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</si>
  <si>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</si>
  <si>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</si>
  <si>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</si>
  <si>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</si>
  <si>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</si>
  <si>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</si>
  <si>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</si>
  <si>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</si>
  <si>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</si>
  <si>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</si>
  <si>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</si>
  <si>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</si>
  <si>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</si>
  <si>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</si>
  <si>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</si>
  <si>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</si>
  <si>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</si>
  <si>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</si>
  <si>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</si>
  <si>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</si>
  <si>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</si>
  <si>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</si>
  <si>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</si>
  <si>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</si>
  <si>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</si>
  <si>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</si>
  <si>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</si>
  <si>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</si>
  <si>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</si>
  <si>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</si>
  <si>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</si>
  <si>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</si>
  <si>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</si>
  <si>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</si>
  <si>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</si>
  <si>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</si>
  <si>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</si>
  <si>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</si>
  <si>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</si>
  <si>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</si>
  <si>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</si>
  <si>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</si>
  <si>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</si>
  <si>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</si>
  <si>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</si>
  <si>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</si>
  <si>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</si>
  <si>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</si>
  <si>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</si>
  <si>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</si>
  <si>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</si>
  <si>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</si>
  <si>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</si>
  <si>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</si>
  <si>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</si>
  <si>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</si>
  <si>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</si>
  <si>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</si>
  <si>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</si>
  <si>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</si>
  <si>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</si>
  <si>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</si>
  <si>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</si>
  <si>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</si>
  <si>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</si>
  <si>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</si>
  <si>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</si>
  <si>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</si>
  <si>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</si>
  <si>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</si>
  <si>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</si>
  <si>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</si>
  <si>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</si>
  <si>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</si>
  <si>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</si>
  <si>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</si>
  <si>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</si>
  <si>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</si>
  <si>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</si>
  <si>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</si>
  <si>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</si>
  <si>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</si>
  <si>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</si>
  <si>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</si>
  <si>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</si>
  <si>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</si>
  <si>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</si>
  <si>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</si>
  <si>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</si>
  <si>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</si>
  <si>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</si>
  <si>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</si>
  <si>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</si>
  <si>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</si>
  <si>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</si>
  <si>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</si>
  <si>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</si>
  <si>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</si>
  <si>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</si>
  <si>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</si>
  <si>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</si>
  <si>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</si>
  <si>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</si>
  <si>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</si>
  <si>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</si>
  <si>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</si>
  <si>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</si>
  <si>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</si>
  <si>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</si>
  <si>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</si>
  <si>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</si>
  <si>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</si>
  <si>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</si>
  <si>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</si>
  <si>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</si>
  <si>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</si>
  <si>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</si>
  <si>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</si>
  <si>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</si>
  <si>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</si>
  <si>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</si>
  <si>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</si>
  <si>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</si>
  <si>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</si>
  <si>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</si>
  <si>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</si>
  <si>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</si>
  <si>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</si>
  <si>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</si>
  <si>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</si>
  <si>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</si>
  <si>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</si>
  <si>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</si>
  <si>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</si>
  <si>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</si>
  <si>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</si>
  <si>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</si>
  <si>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</si>
  <si>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</si>
  <si>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</si>
  <si>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</si>
  <si>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</si>
  <si>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</si>
  <si>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</si>
  <si>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</si>
  <si>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</si>
  <si>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</si>
  <si>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</si>
  <si>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</si>
  <si>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</si>
  <si>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</si>
  <si>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</si>
  <si>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</si>
  <si>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</si>
  <si>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</si>
  <si>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</si>
  <si>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</si>
  <si>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</si>
  <si>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</si>
  <si>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</si>
  <si>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</si>
  <si>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</si>
  <si>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</si>
  <si>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</si>
  <si>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</si>
  <si>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</si>
  <si>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</si>
  <si>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</si>
  <si>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</si>
  <si>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</si>
  <si>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</si>
  <si>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</si>
  <si>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</si>
  <si>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</si>
  <si>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</si>
  <si>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</si>
  <si>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</si>
  <si>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</si>
  <si>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</si>
  <si>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</si>
  <si>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</si>
  <si>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</si>
  <si>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</si>
  <si>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</si>
  <si>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</si>
  <si>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</si>
  <si>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</si>
  <si>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</si>
  <si>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</si>
  <si>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</si>
  <si>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</si>
  <si>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</si>
  <si>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</si>
  <si>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</si>
  <si>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</si>
  <si>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</si>
  <si>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</si>
  <si>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</si>
  <si>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</si>
  <si>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</si>
  <si>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</si>
  <si>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</si>
  <si>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</si>
  <si>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</si>
  <si>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</si>
  <si>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</si>
  <si>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</si>
  <si>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</si>
  <si>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</si>
  <si>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</si>
  <si>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</si>
  <si>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</si>
  <si>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</si>
  <si>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</si>
  <si>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</si>
  <si>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</si>
  <si>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</si>
  <si>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</si>
  <si>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</si>
  <si>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</si>
  <si>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</si>
  <si>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</si>
  <si>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</si>
  <si>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</si>
  <si>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</si>
  <si>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</si>
  <si>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</si>
  <si>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</si>
  <si>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</si>
  <si>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</si>
  <si>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</si>
  <si>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</si>
  <si>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</si>
  <si>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</si>
  <si>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</si>
  <si>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</si>
  <si>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</si>
  <si>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</si>
  <si>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</si>
  <si>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</si>
  <si>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</si>
  <si>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</si>
  <si>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</si>
  <si>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</si>
  <si>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</si>
  <si>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</si>
  <si>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</si>
  <si>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</si>
  <si>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</si>
  <si>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</si>
  <si>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</si>
  <si>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</si>
  <si>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</si>
  <si>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</si>
  <si>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</si>
  <si>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</si>
  <si>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</si>
  <si>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</si>
  <si>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</si>
  <si>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</si>
  <si>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</si>
  <si>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</si>
  <si>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</si>
  <si>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</si>
  <si>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</si>
  <si>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</si>
  <si>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</si>
  <si>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</si>
  <si>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</si>
  <si>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</si>
  <si>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</si>
  <si>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</si>
  <si>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</si>
  <si>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</si>
  <si>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</si>
  <si>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</si>
  <si>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</si>
  <si>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</si>
  <si>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</si>
  <si>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</si>
  <si>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</si>
  <si>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</si>
  <si>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</si>
  <si>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</si>
  <si>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</si>
  <si>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</si>
  <si>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</si>
  <si>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</si>
  <si>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</si>
  <si>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</si>
  <si>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</si>
  <si>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</si>
  <si>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</si>
  <si>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</si>
  <si>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</si>
  <si>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</si>
  <si>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</si>
  <si>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</si>
  <si>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</si>
  <si>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</si>
  <si>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</si>
  <si>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</si>
  <si>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</si>
  <si>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</si>
  <si>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</si>
  <si>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</si>
  <si>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</si>
  <si>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</si>
  <si>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</si>
  <si>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</si>
  <si>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</si>
  <si>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</si>
  <si>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</si>
  <si>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</si>
  <si>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</si>
  <si>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</si>
  <si>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</si>
  <si>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</si>
  <si>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</si>
  <si>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</si>
  <si>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</si>
  <si>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</si>
  <si>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</si>
  <si>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</si>
  <si>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</si>
  <si>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</si>
  <si>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</si>
  <si>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</si>
  <si>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</si>
  <si>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</si>
  <si>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</si>
  <si>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</si>
  <si>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</si>
  <si>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</si>
  <si>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</si>
  <si>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</si>
  <si>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</si>
  <si>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</si>
  <si>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</si>
  <si>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</si>
  <si>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</si>
  <si>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</si>
  <si>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</si>
  <si>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</si>
  <si>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</si>
  <si>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</si>
  <si>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</si>
  <si>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</si>
  <si>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</si>
  <si>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</si>
  <si>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</si>
  <si>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</si>
  <si>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</si>
  <si>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</si>
  <si>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</si>
  <si>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</si>
  <si>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</si>
  <si>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</si>
  <si>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</si>
  <si>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</si>
  <si>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</si>
  <si>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</si>
  <si>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</si>
  <si>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</si>
  <si>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</si>
  <si>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</si>
  <si>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</si>
  <si>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</si>
  <si>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</si>
  <si>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</si>
  <si>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</si>
  <si>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</si>
  <si>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</si>
  <si>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</si>
  <si>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</si>
  <si>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</si>
  <si>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</si>
  <si>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</si>
  <si>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</si>
  <si>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</si>
  <si>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</si>
  <si>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</si>
  <si>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</si>
  <si>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</si>
  <si>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</si>
  <si>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</si>
  <si>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</si>
  <si>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</si>
  <si>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</si>
  <si>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</si>
  <si>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</si>
  <si>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</si>
  <si>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</si>
  <si>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</si>
  <si>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</si>
  <si>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</si>
  <si>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</si>
  <si>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</si>
  <si>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</si>
  <si>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</si>
  <si>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</si>
  <si>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</si>
  <si>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</si>
  <si>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</si>
  <si>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</si>
  <si>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</si>
  <si>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</si>
  <si>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</si>
  <si>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</si>
  <si>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</si>
  <si>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</si>
  <si>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</si>
  <si>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</si>
  <si>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</si>
  <si>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</si>
  <si>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</si>
  <si>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</si>
  <si>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</si>
  <si>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</si>
  <si>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</si>
  <si>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</si>
  <si>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</si>
  <si>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</si>
  <si>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</si>
  <si>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</si>
  <si>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</si>
  <si>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</si>
  <si>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</si>
  <si>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</si>
  <si>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</si>
  <si>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</si>
  <si>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</si>
  <si>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</si>
  <si>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</si>
  <si>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</si>
  <si>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</si>
  <si>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</si>
  <si>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</si>
  <si>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</si>
  <si>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</si>
  <si>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</si>
  <si>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</si>
  <si>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</si>
  <si>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</si>
  <si>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</si>
  <si>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</si>
  <si>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</si>
  <si>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</si>
  <si>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</si>
  <si>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</si>
  <si>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</si>
  <si>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</si>
  <si>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</si>
  <si>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</si>
  <si>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</si>
  <si>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</si>
  <si>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</si>
  <si>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</si>
  <si>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</si>
  <si>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</si>
  <si>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</si>
  <si>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</si>
  <si>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</si>
  <si>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</si>
  <si>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</si>
  <si>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</si>
  <si>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</si>
  <si>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</si>
  <si>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</si>
  <si>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</si>
  <si>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</si>
  <si>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</si>
  <si>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</si>
  <si>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</si>
  <si>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</si>
  <si>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</si>
  <si>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</si>
  <si>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</si>
  <si>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</si>
  <si>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</si>
  <si>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</si>
  <si>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</si>
  <si>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</si>
  <si>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</si>
  <si>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</si>
  <si>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</si>
  <si>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</si>
  <si>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</si>
  <si>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</si>
  <si>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</si>
  <si>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</si>
  <si>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</si>
  <si>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</si>
  <si>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</si>
  <si>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</si>
  <si>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</si>
  <si>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</si>
  <si>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</si>
  <si>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</si>
  <si>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</si>
  <si>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</si>
  <si>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</si>
  <si>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</si>
  <si>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</si>
  <si>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</si>
  <si>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</si>
  <si>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</si>
  <si>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</si>
  <si>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</si>
  <si>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</si>
  <si>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</si>
  <si>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</si>
  <si>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</si>
  <si>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</si>
  <si>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</si>
  <si>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</si>
  <si>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</si>
  <si>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</si>
  <si>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</si>
  <si>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</si>
  <si>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</si>
  <si>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</si>
  <si>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</si>
  <si>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</si>
  <si>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</si>
  <si>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</si>
  <si>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</si>
  <si>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</si>
  <si>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</si>
  <si>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</si>
  <si>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</si>
  <si>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</si>
  <si>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</si>
  <si>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</si>
  <si>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</si>
  <si>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</si>
  <si>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</si>
  <si>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</si>
  <si>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</si>
  <si>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</si>
  <si>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</si>
  <si>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</si>
  <si>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</si>
  <si>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</si>
  <si>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</si>
  <si>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</si>
  <si>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</si>
  <si>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</si>
  <si>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</si>
  <si>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</si>
  <si>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</si>
  <si>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</si>
  <si>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</si>
  <si>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</si>
  <si>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</si>
  <si>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</si>
  <si>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</si>
  <si>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</si>
  <si>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</si>
  <si>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</si>
  <si>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</si>
  <si>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</si>
  <si>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</si>
  <si>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</si>
  <si>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</si>
  <si>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</si>
  <si>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</si>
  <si>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</si>
  <si>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</si>
  <si>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</si>
  <si>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</si>
  <si>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</si>
  <si>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</si>
  <si>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</si>
  <si>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</si>
  <si>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</si>
  <si>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</si>
  <si>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</si>
  <si>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</si>
  <si>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</si>
  <si>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</si>
  <si>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</si>
  <si>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</si>
  <si>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</si>
  <si>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</si>
  <si>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</si>
  <si>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</si>
  <si>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</si>
  <si>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</si>
  <si>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</si>
  <si>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</si>
  <si>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</si>
  <si>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</si>
  <si>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</si>
  <si>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</si>
  <si>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</si>
  <si>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</si>
  <si>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</si>
  <si>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</si>
  <si>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</si>
  <si>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</si>
  <si>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</si>
  <si>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</si>
  <si>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</si>
  <si>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</si>
  <si>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</si>
  <si>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</si>
  <si>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</si>
  <si>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</si>
  <si>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</si>
  <si>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</si>
  <si>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</si>
  <si>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</si>
  <si>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</si>
  <si>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</si>
  <si>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</si>
  <si>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</si>
  <si>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</si>
  <si>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</si>
  <si>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</si>
  <si>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</si>
  <si>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</si>
  <si>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</si>
  <si>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</si>
  <si>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</si>
  <si>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</si>
  <si>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</si>
  <si>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</si>
  <si>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</si>
  <si>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</si>
  <si>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</si>
  <si>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</si>
  <si>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</si>
  <si>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</si>
  <si>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</si>
  <si>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</si>
  <si>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</si>
  <si>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</si>
  <si>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</si>
  <si>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</si>
  <si>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</si>
  <si>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</si>
  <si>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</si>
  <si>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</si>
  <si>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</si>
  <si>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</si>
  <si>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</si>
  <si>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</si>
  <si>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</si>
  <si>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</si>
  <si>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</si>
  <si>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</si>
  <si>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</si>
  <si>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</si>
  <si>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</si>
  <si>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</si>
  <si>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</si>
  <si>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</si>
  <si>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</si>
  <si>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</si>
  <si>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</si>
  <si>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</si>
  <si>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</si>
  <si>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</si>
  <si>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</si>
  <si>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</si>
  <si>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</si>
  <si>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</si>
  <si>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</si>
  <si>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</si>
  <si>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</si>
  <si>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</si>
  <si>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</si>
  <si>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</si>
  <si>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</si>
  <si>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</si>
  <si>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</si>
  <si>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</si>
  <si>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</si>
  <si>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</si>
  <si>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</si>
  <si>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</si>
  <si>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</si>
  <si>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</si>
  <si>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</si>
  <si>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</si>
  <si>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</si>
  <si>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</si>
  <si>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</si>
  <si>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</si>
  <si>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</si>
  <si>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</si>
  <si>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</si>
  <si>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</si>
  <si>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</si>
  <si>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</si>
  <si>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</si>
  <si>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</si>
  <si>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</si>
  <si>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</si>
  <si>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</si>
  <si>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</si>
  <si>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</si>
  <si>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</si>
  <si>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</si>
  <si>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</si>
  <si>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</si>
  <si>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</si>
  <si>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</si>
  <si>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</si>
  <si>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</si>
  <si>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</si>
  <si>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</si>
  <si>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</si>
  <si>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</si>
  <si>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</si>
  <si>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</si>
  <si>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</si>
  <si>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</si>
  <si>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</si>
  <si>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</si>
  <si>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</si>
  <si>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</si>
  <si>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</si>
  <si>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</si>
  <si>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</si>
  <si>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</si>
  <si>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</si>
  <si>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</si>
  <si>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</si>
  <si>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</si>
  <si>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</si>
  <si>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</si>
  <si>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</si>
  <si>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</si>
  <si>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</si>
  <si>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</si>
  <si>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</si>
  <si>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</si>
  <si>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</si>
  <si>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</si>
  <si>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</si>
  <si>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</si>
  <si>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</si>
  <si>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</si>
  <si>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</si>
  <si>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</si>
  <si>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</si>
  <si>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</si>
  <si>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</si>
  <si>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</si>
  <si>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</si>
  <si>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</si>
  <si>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</si>
  <si>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</si>
  <si>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</si>
  <si>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</si>
  <si>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</si>
  <si>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</si>
  <si>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</si>
  <si>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</si>
  <si>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</si>
  <si>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</si>
  <si>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</si>
  <si>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</si>
  <si>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</si>
  <si>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</si>
  <si>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</si>
  <si>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</si>
  <si>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</si>
  <si>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</si>
  <si>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</si>
  <si>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</si>
  <si>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</si>
  <si>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</si>
  <si>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</si>
  <si>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</si>
  <si>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</si>
  <si>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</si>
  <si>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</si>
  <si>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</si>
  <si>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</si>
  <si>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</si>
  <si>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</si>
  <si>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</si>
  <si>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</si>
  <si>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</si>
  <si>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</si>
  <si>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</si>
  <si>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</si>
  <si>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</si>
  <si>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</si>
  <si>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</si>
  <si>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</si>
  <si>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</si>
  <si>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</si>
  <si>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</si>
  <si>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</si>
  <si>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</si>
  <si>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</si>
  <si>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</si>
  <si>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</si>
  <si>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</si>
  <si>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</si>
  <si>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</si>
  <si>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</si>
  <si>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</si>
  <si>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</si>
  <si>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</si>
  <si>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</si>
  <si>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</si>
  <si>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</si>
  <si>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</si>
  <si>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</si>
  <si>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</si>
  <si>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</si>
  <si>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</si>
  <si>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</si>
  <si>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</si>
  <si>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</si>
  <si>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</si>
  <si>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</si>
  <si>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</si>
  <si>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</si>
  <si>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</si>
  <si>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</si>
  <si>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</si>
  <si>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</si>
  <si>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</si>
  <si>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</si>
  <si>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</si>
  <si>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</si>
  <si>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</si>
  <si>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</si>
  <si>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</si>
  <si>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</si>
  <si>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</si>
  <si>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</si>
  <si>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</si>
  <si>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</si>
  <si>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</si>
  <si>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</si>
  <si>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</si>
  <si>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</si>
  <si>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</si>
  <si>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</si>
  <si>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</si>
  <si>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</si>
  <si>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</si>
  <si>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</si>
  <si>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</si>
  <si>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</si>
  <si>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</si>
  <si>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</si>
  <si>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</si>
  <si>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</si>
  <si>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</si>
  <si>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</si>
  <si>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</si>
  <si>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</si>
  <si>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</si>
  <si>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</si>
  <si>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</si>
  <si>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</si>
  <si>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</si>
  <si>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</si>
  <si>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</si>
  <si>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</si>
  <si>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</si>
  <si>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</si>
  <si>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</si>
  <si>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</si>
  <si>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</si>
  <si>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</si>
  <si>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</si>
  <si>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</si>
  <si>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</si>
  <si>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</si>
  <si>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</si>
  <si>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</si>
  <si>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</si>
  <si>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</si>
  <si>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</si>
  <si>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</si>
  <si>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</si>
  <si>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</si>
  <si>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</si>
  <si>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</si>
  <si>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</si>
  <si>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</si>
  <si>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</si>
  <si>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</si>
  <si>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</si>
  <si>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</si>
  <si>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</si>
  <si>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</si>
  <si>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</si>
  <si>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</si>
  <si>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</si>
  <si>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</si>
  <si>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</si>
  <si>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</si>
  <si>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</si>
  <si>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</si>
  <si>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</si>
  <si>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</si>
  <si>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</si>
  <si>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</si>
  <si>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</si>
  <si>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</si>
  <si>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</si>
  <si>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</si>
  <si>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</si>
  <si>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</si>
  <si>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</si>
  <si>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</si>
  <si>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</si>
  <si>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</si>
  <si>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</si>
  <si>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</si>
  <si>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</si>
  <si>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</si>
  <si>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</si>
  <si>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</si>
  <si>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</si>
  <si>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</si>
  <si>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</si>
  <si>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</si>
  <si>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</si>
  <si>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</si>
  <si>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</si>
  <si>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</si>
  <si>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</si>
  <si>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</si>
  <si>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</si>
  <si>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</si>
  <si>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</si>
  <si>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</si>
  <si>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</si>
  <si>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</si>
  <si>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</si>
  <si>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</si>
  <si>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</si>
  <si>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</si>
  <si>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</si>
  <si>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</si>
  <si>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</si>
  <si>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</si>
  <si>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</si>
  <si>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</si>
  <si>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</si>
  <si>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</si>
  <si>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</si>
  <si>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</si>
  <si>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</si>
  <si>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</si>
  <si>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</si>
  <si>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</si>
  <si>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</si>
  <si>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</si>
  <si>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</si>
  <si>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</si>
  <si>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</si>
  <si>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</si>
  <si>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</si>
  <si>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</si>
  <si>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</si>
  <si>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</si>
  <si>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</si>
  <si>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</si>
  <si>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</si>
  <si>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</si>
  <si>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</si>
  <si>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</si>
  <si>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</si>
  <si>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</si>
  <si>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</si>
  <si>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</si>
  <si>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</si>
  <si>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</si>
  <si>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</si>
  <si>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</si>
  <si>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</si>
  <si>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</si>
  <si>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</si>
  <si>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</si>
  <si>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</si>
  <si>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</si>
  <si>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</si>
  <si>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</si>
  <si>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</si>
  <si>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</si>
  <si>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</si>
  <si>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</si>
  <si>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</si>
  <si>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</si>
  <si>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</si>
  <si>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</si>
  <si>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</si>
  <si>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</si>
  <si>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</si>
  <si>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</si>
  <si>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</si>
  <si>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</si>
  <si>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</si>
  <si>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</si>
  <si>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</si>
  <si>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</si>
  <si>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</si>
  <si>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</si>
  <si>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</si>
  <si>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</si>
  <si>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</si>
  <si>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</si>
  <si>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</si>
  <si>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</si>
  <si>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</si>
  <si>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</si>
  <si>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</si>
  <si>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</si>
  <si>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</si>
  <si>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</si>
  <si>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</si>
  <si>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</si>
  <si>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</si>
  <si>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</si>
  <si>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</si>
  <si>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</si>
  <si>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</si>
  <si>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</si>
  <si>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</si>
  <si>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</si>
  <si>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</si>
  <si>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</si>
  <si>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</si>
  <si>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</si>
  <si>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</si>
  <si>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</si>
  <si>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</si>
  <si>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</si>
  <si>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</si>
  <si>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</si>
  <si>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</si>
  <si>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</si>
  <si>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</si>
  <si>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</si>
  <si>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</si>
  <si>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</si>
  <si>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</si>
  <si>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</si>
  <si>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</si>
  <si>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</si>
  <si>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</si>
  <si>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</si>
  <si>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</si>
  <si>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</si>
  <si>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</si>
  <si>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</si>
  <si>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</si>
  <si>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</si>
  <si>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</si>
  <si>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</si>
  <si>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</si>
  <si>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</si>
  <si>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</si>
  <si>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</si>
  <si>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</si>
  <si>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</si>
  <si>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</si>
  <si>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</si>
  <si>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</si>
  <si>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</si>
  <si>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</si>
  <si>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</si>
  <si>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</si>
  <si>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</si>
  <si>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</si>
  <si>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</si>
  <si>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</si>
  <si>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</si>
  <si>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</si>
  <si>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</si>
  <si>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</si>
  <si>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</si>
  <si>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</si>
  <si>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</si>
  <si>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</si>
  <si>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</si>
  <si>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</si>
  <si>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</si>
  <si>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</si>
  <si>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</si>
  <si>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</si>
  <si>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</si>
  <si>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</si>
  <si>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</si>
  <si>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</si>
  <si>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</si>
  <si>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</si>
  <si>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</si>
  <si>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</si>
  <si>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</si>
  <si>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</si>
  <si>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</si>
  <si>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</si>
  <si>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</si>
  <si>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</si>
  <si>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</si>
  <si>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</si>
  <si>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</si>
  <si>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</si>
  <si>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</si>
  <si>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</si>
  <si>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</si>
  <si>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</si>
  <si>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</si>
  <si>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</si>
  <si>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</si>
  <si>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</si>
  <si>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</si>
  <si>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</si>
  <si>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</si>
  <si>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</si>
  <si>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</si>
  <si>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</si>
  <si>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</si>
  <si>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</si>
  <si>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</si>
  <si>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</si>
  <si>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</si>
  <si>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</si>
  <si>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</si>
  <si>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</si>
  <si>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</si>
  <si>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</si>
  <si>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</si>
  <si>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</si>
  <si>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</si>
  <si>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</si>
  <si>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</si>
  <si>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</si>
  <si>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</si>
  <si>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</si>
  <si>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</si>
  <si>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</si>
  <si>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</si>
  <si>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</si>
  <si>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</si>
  <si>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</si>
  <si>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</si>
  <si>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</si>
  <si>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</si>
  <si>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</si>
  <si>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</si>
  <si>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</si>
  <si>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</si>
  <si>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</si>
  <si>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</si>
  <si>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</si>
  <si>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</si>
  <si>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</si>
  <si>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</si>
  <si>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</si>
  <si>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</si>
  <si>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</si>
  <si>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</si>
  <si>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</si>
  <si>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</si>
  <si>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</si>
  <si>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</si>
  <si>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</si>
  <si>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</si>
  <si>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</si>
  <si>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</si>
  <si>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</si>
  <si>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</si>
  <si>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</si>
  <si>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</si>
  <si>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</si>
  <si>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</si>
  <si>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</si>
  <si>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</si>
  <si>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</si>
  <si>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</si>
  <si>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</si>
  <si>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</si>
  <si>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</si>
  <si>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</si>
  <si>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</si>
  <si>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</si>
  <si>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</si>
  <si>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</si>
  <si>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</si>
  <si>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</si>
  <si>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</si>
  <si>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</si>
  <si>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</si>
  <si>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</si>
  <si>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</si>
  <si>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</si>
  <si>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</si>
  <si>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</si>
  <si>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</si>
  <si>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</si>
  <si>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</si>
  <si>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</si>
  <si>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</si>
  <si>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</si>
  <si>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</si>
  <si>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</si>
  <si>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</si>
  <si>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</si>
  <si>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</si>
  <si>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</si>
  <si>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</si>
  <si>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</si>
  <si>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</si>
  <si>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</si>
  <si>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</si>
  <si>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</si>
  <si>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</si>
  <si>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</si>
  <si>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</si>
  <si>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</si>
  <si>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</si>
  <si>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</si>
  <si>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</si>
  <si>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</si>
  <si>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</si>
  <si>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</si>
  <si>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</si>
  <si>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</si>
  <si>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</si>
  <si>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</si>
  <si>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</si>
  <si>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</si>
  <si>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</si>
  <si>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</si>
  <si>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</si>
  <si>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</si>
  <si>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</si>
  <si>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</si>
  <si>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</si>
  <si>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</si>
  <si>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</si>
  <si>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</si>
  <si>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</si>
  <si>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</si>
  <si>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</si>
  <si>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</si>
  <si>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</si>
  <si>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</si>
  <si>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</si>
  <si>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</si>
  <si>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</si>
  <si>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</si>
  <si>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</si>
  <si>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</si>
  <si>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</si>
  <si>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</si>
  <si>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</si>
  <si>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</si>
  <si>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</si>
  <si>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</si>
  <si>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</si>
  <si>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</si>
  <si>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</si>
  <si>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</si>
  <si>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</si>
  <si>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</si>
  <si>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</si>
  <si>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</si>
  <si>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</si>
  <si>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</si>
  <si>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</si>
  <si>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</si>
  <si>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</si>
  <si>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</si>
  <si>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</si>
  <si>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</si>
  <si>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</si>
  <si>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</si>
  <si>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</si>
  <si>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</si>
  <si>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</si>
  <si>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</si>
  <si>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</si>
  <si>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</si>
  <si>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</si>
  <si>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</si>
  <si>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</si>
  <si>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</si>
  <si>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</si>
  <si>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</si>
  <si>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</si>
  <si>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</si>
  <si>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</si>
  <si>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</si>
  <si>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</si>
  <si>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</si>
  <si>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</si>
  <si>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</si>
  <si>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</si>
  <si>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</si>
  <si>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</si>
  <si>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</si>
  <si>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</si>
  <si>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</si>
  <si>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</si>
  <si>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</si>
  <si>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</si>
  <si>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</si>
  <si>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</si>
  <si>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</si>
  <si>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</si>
  <si>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</si>
  <si>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</si>
  <si>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</si>
  <si>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</si>
  <si>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</si>
  <si>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</si>
  <si>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</si>
  <si>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</si>
  <si>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</si>
  <si>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</si>
  <si>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</si>
  <si>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</si>
  <si>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</si>
  <si>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</si>
  <si>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</si>
  <si>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</si>
  <si>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</si>
  <si>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</si>
  <si>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</si>
  <si>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</si>
  <si>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</si>
  <si>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</si>
  <si>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</si>
  <si>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</si>
  <si>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</si>
  <si>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</si>
  <si>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</si>
  <si>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</si>
  <si>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</si>
  <si>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</si>
  <si>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</si>
  <si>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</si>
  <si>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</si>
  <si>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</si>
  <si>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</si>
  <si>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</si>
  <si>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</si>
  <si>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</si>
  <si>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</si>
  <si>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</si>
  <si>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</si>
  <si>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</si>
  <si>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</si>
  <si>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</si>
  <si>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</si>
  <si>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</si>
  <si>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</si>
  <si>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</si>
  <si>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</si>
  <si>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</si>
  <si>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</si>
  <si>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</si>
  <si>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</si>
  <si>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</si>
  <si>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</si>
  <si>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</si>
  <si>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</si>
  <si>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</si>
  <si>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</si>
  <si>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</si>
  <si>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</si>
  <si>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</si>
  <si>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</si>
  <si>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</si>
  <si>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</si>
  <si>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</si>
  <si>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</si>
  <si>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</si>
  <si>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</si>
  <si>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</si>
  <si>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</si>
  <si>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</si>
  <si>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</si>
  <si>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</si>
  <si>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</si>
  <si>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</si>
  <si>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</si>
  <si>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</si>
  <si>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</si>
  <si>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</si>
  <si>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</si>
  <si>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</si>
  <si>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</si>
  <si>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</si>
  <si>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</si>
  <si>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</si>
  <si>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</si>
  <si>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</si>
  <si>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</si>
  <si>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</si>
  <si>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</si>
  <si>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</si>
  <si>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</si>
  <si>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</si>
  <si>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</si>
  <si>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</si>
  <si>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</si>
  <si>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</si>
  <si>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</si>
  <si>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</si>
  <si>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</si>
  <si>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</si>
  <si>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</si>
  <si>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</si>
  <si>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</si>
  <si>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</si>
  <si>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</si>
  <si>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</si>
  <si>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</si>
  <si>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</si>
  <si>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</si>
  <si>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</si>
  <si>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</si>
  <si>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</si>
  <si>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</si>
  <si>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</si>
  <si>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</si>
  <si>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</si>
  <si>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</si>
  <si>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</si>
  <si>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</si>
  <si>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</si>
  <si>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</si>
  <si>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</si>
  <si>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</si>
  <si>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</si>
  <si>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</si>
  <si>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</si>
  <si>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</si>
  <si>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</si>
  <si>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</si>
  <si>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</si>
  <si>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</si>
  <si>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</si>
  <si>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</si>
  <si>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</si>
  <si>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</si>
  <si>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</si>
  <si>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</si>
  <si>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</si>
  <si>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</si>
  <si>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</si>
  <si>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</si>
  <si>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</si>
  <si>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</si>
  <si>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</si>
  <si>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</si>
  <si>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</si>
  <si>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</si>
  <si>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</si>
  <si>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</si>
  <si>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</si>
  <si>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</si>
  <si>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</si>
  <si>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</si>
  <si>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</si>
  <si>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</si>
  <si>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</si>
  <si>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</si>
  <si>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</si>
  <si>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</si>
  <si>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</si>
  <si>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</si>
  <si>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</si>
  <si>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</si>
  <si>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</si>
  <si>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</si>
  <si>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</si>
  <si>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</si>
  <si>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</si>
  <si>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</si>
  <si>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</si>
  <si>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</si>
  <si>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</si>
  <si>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</si>
  <si>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</si>
  <si>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</si>
  <si>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</si>
  <si>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</si>
  <si>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</si>
  <si>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</si>
  <si>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</si>
  <si>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</si>
  <si>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</si>
  <si>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</si>
  <si>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</si>
  <si>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</si>
  <si>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</si>
  <si>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</si>
  <si>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</si>
  <si>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</si>
  <si>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</si>
  <si>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</si>
  <si>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</si>
  <si>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</si>
  <si>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</si>
  <si>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</si>
  <si>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</si>
  <si>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</si>
  <si>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</si>
  <si>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</si>
  <si>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</si>
  <si>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</si>
  <si>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</si>
  <si>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</si>
  <si>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</si>
  <si>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</si>
  <si>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</si>
  <si>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</si>
  <si>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</si>
  <si>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</si>
  <si>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</si>
  <si>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</si>
  <si>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</si>
  <si>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</si>
  <si>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</si>
  <si>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</si>
  <si>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</si>
  <si>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</si>
  <si>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</si>
  <si>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</si>
  <si>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</si>
  <si>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</si>
  <si>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</si>
  <si>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</si>
  <si>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</si>
  <si>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</si>
  <si>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</si>
  <si>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</si>
  <si>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</si>
  <si>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</si>
  <si>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</si>
  <si>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</si>
  <si>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</si>
  <si>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</si>
  <si>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</si>
  <si>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</si>
  <si>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</si>
  <si>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</si>
  <si>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</si>
  <si>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</si>
  <si>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</si>
  <si>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</si>
  <si>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</si>
  <si>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</si>
  <si>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</si>
  <si>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</si>
  <si>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</si>
  <si>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</si>
  <si>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</si>
  <si>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</si>
  <si>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</si>
  <si>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</si>
  <si>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</si>
  <si>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</si>
  <si>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</si>
  <si>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</si>
  <si>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</si>
  <si>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</si>
  <si>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</si>
  <si>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</si>
  <si>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</si>
  <si>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</si>
  <si>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</si>
  <si>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</si>
  <si>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</si>
  <si>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</si>
  <si>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</si>
  <si>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</si>
  <si>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</si>
  <si>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</si>
  <si>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</si>
  <si>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</si>
  <si>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</si>
  <si>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</si>
  <si>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</si>
  <si>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</si>
  <si>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</si>
  <si>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</si>
  <si>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</si>
  <si>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</si>
  <si>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</si>
  <si>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</si>
  <si>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</si>
  <si>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</si>
  <si>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</si>
  <si>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</si>
  <si>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</si>
  <si>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</si>
  <si>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</si>
  <si>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</si>
  <si>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</si>
  <si>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</si>
  <si>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</si>
  <si>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</si>
  <si>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</si>
  <si>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</si>
  <si>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</si>
  <si>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</si>
  <si>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</si>
  <si>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</si>
  <si>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</si>
  <si>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</si>
  <si>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</si>
  <si>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</si>
  <si>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</si>
  <si>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</si>
  <si>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</si>
  <si>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</si>
  <si>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</si>
  <si>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</si>
  <si>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</si>
  <si>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</si>
  <si>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</si>
  <si>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</si>
  <si>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</si>
  <si>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</si>
  <si>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</si>
  <si>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</si>
  <si>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</si>
  <si>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</si>
  <si>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</si>
  <si>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</si>
  <si>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</si>
  <si>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</si>
  <si>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</si>
  <si>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</si>
  <si>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</si>
  <si>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</si>
  <si>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</si>
  <si>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</si>
  <si>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</si>
  <si>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</si>
  <si>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</si>
  <si>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</si>
  <si>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</si>
  <si>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</si>
  <si>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</si>
  <si>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</si>
  <si>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</si>
  <si>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</si>
  <si>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</si>
  <si>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</si>
  <si>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</si>
  <si>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</si>
  <si>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</si>
  <si>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</si>
  <si>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</si>
  <si>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</si>
  <si>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</si>
  <si>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</si>
  <si>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</si>
  <si>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</si>
  <si>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</si>
  <si>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</si>
  <si>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</si>
  <si>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</si>
  <si>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</si>
  <si>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</si>
  <si>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</si>
  <si>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</si>
  <si>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</si>
  <si>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</si>
  <si>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</si>
  <si>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</si>
  <si>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</si>
  <si>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</si>
  <si>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</si>
  <si>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</si>
  <si>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</si>
  <si>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</si>
  <si>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</si>
  <si>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</si>
  <si>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</si>
  <si>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</si>
  <si>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</si>
  <si>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</si>
  <si>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</si>
  <si>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</si>
  <si>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</si>
  <si>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</si>
  <si>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</si>
  <si>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</si>
  <si>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</si>
  <si>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</si>
  <si>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</si>
  <si>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</si>
  <si>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</si>
  <si>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</si>
  <si>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</si>
  <si>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</si>
  <si>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</si>
  <si>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</si>
  <si>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</si>
  <si>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</si>
  <si>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</si>
  <si>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</si>
  <si>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</si>
  <si>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</si>
  <si>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</si>
  <si>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</si>
  <si>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</si>
  <si>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</si>
  <si>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</si>
  <si>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</si>
  <si>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</si>
  <si>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</si>
  <si>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</si>
  <si>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</si>
  <si>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</si>
  <si>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</si>
  <si>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</si>
  <si>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</si>
  <si>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</si>
  <si>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</si>
  <si>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</si>
  <si>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</si>
  <si>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</si>
  <si>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</si>
  <si>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</si>
  <si>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</si>
  <si>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</si>
  <si>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</si>
  <si>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</si>
  <si>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</si>
  <si>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</si>
  <si>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</si>
  <si>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</si>
  <si>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</si>
  <si>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</si>
  <si>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</si>
  <si>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</si>
  <si>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</si>
  <si>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</si>
  <si>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</si>
  <si>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</si>
  <si>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</si>
  <si>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</si>
  <si>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</si>
  <si>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</si>
  <si>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</si>
  <si>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</si>
  <si>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</si>
  <si>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</si>
  <si>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</si>
  <si>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</si>
  <si>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</si>
  <si>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</si>
  <si>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</si>
  <si>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</si>
  <si>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</si>
  <si>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</si>
  <si>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</si>
  <si>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</si>
  <si>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</si>
  <si>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</si>
  <si>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</si>
  <si>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</si>
  <si>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</si>
  <si>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</si>
  <si>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</si>
  <si>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</si>
  <si>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</si>
  <si>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</si>
  <si>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</si>
  <si>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</si>
  <si>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</si>
  <si>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</si>
  <si>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</si>
  <si>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</si>
  <si>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</si>
  <si>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</si>
  <si>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</si>
  <si>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</si>
  <si>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</si>
  <si>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</si>
  <si>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</si>
  <si>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</si>
  <si>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</si>
  <si>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</si>
  <si>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</si>
  <si>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</si>
  <si>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</si>
  <si>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</si>
  <si>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</si>
  <si>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</si>
  <si>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</si>
  <si>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</si>
  <si>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</si>
  <si>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</si>
  <si>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</si>
  <si>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</si>
  <si>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</si>
  <si>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</si>
  <si>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</si>
  <si>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</si>
  <si>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</si>
  <si>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</si>
  <si>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</si>
  <si>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</si>
  <si>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</si>
  <si>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</si>
  <si>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</si>
  <si>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</si>
  <si>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</si>
  <si>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</si>
  <si>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</si>
  <si>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</si>
  <si>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</si>
  <si>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</si>
  <si>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</si>
  <si>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</si>
  <si>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</si>
  <si>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</si>
  <si>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</si>
  <si>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</si>
  <si>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</si>
  <si>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</si>
  <si>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</si>
  <si>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</si>
  <si>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</si>
  <si>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</si>
  <si>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</si>
  <si>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</si>
  <si>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</si>
  <si>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</si>
  <si>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</si>
  <si>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</si>
  <si>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</si>
  <si>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</si>
  <si>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</si>
  <si>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</si>
  <si>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</si>
  <si>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</si>
  <si>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</si>
  <si>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</si>
  <si>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</si>
  <si>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</si>
  <si>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</si>
  <si>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</si>
  <si>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</si>
  <si>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</si>
  <si>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</si>
  <si>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</si>
  <si>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</si>
  <si>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</si>
  <si>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</si>
  <si>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</si>
  <si>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</si>
  <si>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</si>
  <si>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</si>
  <si>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</si>
  <si>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</si>
  <si>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</si>
  <si>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</si>
  <si>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</si>
  <si>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</si>
  <si>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</si>
  <si>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</si>
  <si>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</si>
  <si>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</si>
  <si>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</si>
  <si>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</si>
  <si>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</si>
  <si>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</si>
  <si>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</si>
  <si>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</si>
  <si>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</si>
  <si>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</si>
  <si>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</si>
  <si>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</si>
  <si>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</si>
  <si>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</si>
  <si>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</si>
  <si>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</si>
  <si>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</si>
  <si>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</si>
  <si>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</si>
  <si>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</si>
  <si>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</si>
  <si>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</si>
  <si>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</si>
  <si>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</si>
  <si>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</si>
  <si>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</si>
  <si>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</si>
  <si>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</si>
  <si>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</si>
  <si>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</si>
  <si>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</si>
  <si>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</si>
  <si>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</si>
  <si>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</si>
  <si>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</si>
  <si>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</si>
  <si>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</si>
  <si>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</si>
  <si>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</si>
  <si>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</si>
  <si>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</si>
  <si>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</si>
  <si>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</si>
  <si>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</si>
  <si>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</si>
  <si>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</si>
  <si>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</si>
  <si>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</si>
  <si>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</si>
  <si>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</si>
  <si>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</si>
  <si>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</si>
  <si>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</si>
  <si>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</si>
  <si>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</si>
  <si>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</si>
  <si>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</si>
  <si>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</si>
  <si>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</si>
  <si>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</si>
  <si>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</si>
  <si>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</si>
  <si>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</si>
  <si>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</si>
  <si>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</si>
  <si>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</si>
  <si>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</si>
  <si>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</si>
  <si>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</si>
  <si>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</si>
  <si>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</si>
  <si>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</si>
  <si>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</si>
  <si>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</si>
  <si>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</si>
  <si>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</si>
  <si>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</si>
  <si>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</si>
  <si>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</si>
  <si>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</si>
  <si>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</si>
  <si>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</si>
  <si>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</si>
  <si>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</si>
  <si>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</si>
  <si>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</si>
  <si>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</si>
  <si>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</si>
  <si>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</si>
  <si>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</si>
  <si>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</si>
  <si>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</si>
  <si>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</si>
  <si>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</si>
  <si>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</si>
  <si>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</si>
  <si>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</si>
  <si>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</si>
  <si>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</si>
  <si>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</si>
  <si>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</si>
  <si>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</si>
  <si>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</si>
  <si>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</si>
  <si>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</si>
  <si>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</si>
  <si>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</si>
  <si>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</si>
  <si>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</si>
  <si>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</si>
  <si>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</si>
  <si>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</si>
  <si>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</si>
  <si>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</si>
  <si>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</si>
  <si>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</si>
  <si>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</si>
  <si>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</si>
  <si>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</si>
  <si>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</si>
  <si>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</si>
  <si>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</si>
  <si>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</si>
  <si>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</si>
  <si>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</si>
  <si>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</si>
  <si>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</si>
  <si>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</si>
  <si>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</si>
  <si>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</si>
  <si>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</si>
  <si>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</si>
  <si>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</si>
  <si>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</si>
  <si>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</si>
  <si>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</si>
  <si>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</si>
  <si>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</si>
  <si>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</si>
  <si>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</si>
  <si>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</si>
  <si>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</si>
  <si>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</si>
  <si>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</si>
  <si>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</si>
  <si>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</si>
  <si>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</si>
  <si>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</si>
  <si>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</si>
  <si>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</si>
  <si>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</si>
  <si>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</si>
  <si>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</si>
  <si>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</si>
  <si>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</si>
  <si>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</si>
  <si>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</si>
  <si>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</si>
  <si>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</si>
  <si>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</si>
  <si>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</si>
  <si>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</si>
  <si>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</si>
  <si>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</si>
  <si>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</si>
  <si>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</si>
  <si>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</si>
  <si>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</si>
  <si>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</si>
  <si>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</si>
  <si>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</si>
  <si>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</si>
  <si>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</si>
  <si>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</si>
  <si>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</si>
  <si>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</si>
  <si>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</si>
  <si>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</si>
  <si>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</si>
  <si>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</si>
  <si>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</si>
  <si>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</si>
  <si>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</si>
  <si>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</si>
  <si>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</si>
  <si>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</si>
  <si>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</si>
  <si>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</si>
  <si>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</si>
  <si>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</si>
  <si>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</si>
  <si>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</si>
  <si>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</si>
  <si>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</si>
  <si>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</si>
  <si>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</si>
  <si>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</si>
  <si>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</si>
  <si>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</si>
  <si>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</si>
  <si>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</si>
  <si>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</si>
  <si>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</si>
  <si>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</si>
  <si>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</si>
  <si>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</si>
  <si>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</si>
  <si>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</si>
  <si>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</si>
  <si>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</si>
  <si>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</si>
  <si>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</si>
  <si>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</si>
  <si>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</si>
  <si>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</si>
  <si>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</si>
  <si>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</si>
  <si>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</si>
  <si>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</si>
  <si>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</si>
  <si>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</si>
  <si>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</si>
  <si>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</si>
  <si>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</si>
  <si>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</si>
  <si>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</si>
  <si>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</si>
  <si>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</si>
  <si>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</si>
  <si>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</si>
  <si>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</si>
  <si>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</si>
  <si>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</si>
  <si>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</si>
  <si>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</si>
  <si>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</si>
  <si>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</si>
  <si>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</si>
  <si>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</si>
  <si>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</si>
  <si>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</si>
  <si>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</si>
  <si>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</si>
  <si>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</si>
  <si>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</si>
  <si>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</si>
  <si>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</si>
  <si>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</si>
  <si>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</si>
  <si>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</si>
  <si>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</si>
  <si>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</si>
  <si>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</si>
  <si>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</si>
  <si>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</si>
  <si>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</si>
  <si>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</si>
  <si>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</si>
  <si>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</si>
  <si>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</si>
  <si>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</si>
  <si>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</si>
  <si>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</si>
  <si>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</si>
  <si>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</si>
  <si>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</si>
  <si>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</si>
  <si>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</si>
  <si>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</si>
  <si>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</si>
  <si>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</si>
  <si>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</si>
  <si>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</si>
  <si>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</si>
  <si>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</si>
  <si>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</si>
  <si>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</si>
  <si>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</si>
  <si>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</si>
  <si>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</si>
  <si>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</si>
  <si>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</si>
  <si>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</si>
  <si>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</si>
  <si>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</si>
  <si>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</si>
  <si>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</si>
  <si>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</si>
  <si>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</si>
  <si>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</si>
  <si>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</si>
  <si>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</si>
  <si>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</si>
  <si>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</si>
  <si>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</si>
  <si>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</si>
  <si>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</si>
  <si>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</si>
  <si>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</si>
  <si>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</si>
  <si>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</si>
  <si>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</si>
  <si>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</si>
  <si>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</si>
  <si>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</si>
  <si>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</si>
  <si>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</si>
  <si>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</si>
  <si>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</si>
  <si>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</si>
  <si>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</si>
  <si>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</si>
  <si>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</si>
  <si>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</si>
  <si>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</si>
  <si>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</si>
  <si>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</si>
  <si>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</si>
  <si>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</si>
  <si>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</si>
  <si>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</si>
  <si>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</si>
  <si>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</si>
  <si>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</si>
  <si>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</si>
  <si>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</si>
  <si>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</si>
  <si>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</si>
  <si>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</si>
  <si>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</si>
  <si>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</si>
  <si>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</si>
  <si>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</si>
  <si>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</si>
  <si>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</si>
  <si>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</si>
  <si>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</si>
  <si>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</si>
  <si>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</si>
  <si>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</si>
  <si>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</si>
  <si>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</si>
  <si>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</si>
  <si>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</si>
  <si>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</si>
  <si>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</si>
  <si>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</si>
  <si>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</si>
  <si>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</si>
  <si>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</si>
  <si>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</si>
  <si>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</si>
  <si>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</si>
  <si>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</si>
  <si>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</si>
  <si>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</si>
  <si>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</si>
  <si>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</si>
  <si>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</si>
  <si>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</si>
  <si>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</si>
  <si>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</si>
  <si>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</si>
  <si>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</si>
  <si>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</si>
  <si>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</si>
  <si>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</si>
  <si>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</si>
  <si>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</si>
  <si>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</si>
  <si>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</si>
  <si>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</si>
  <si>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</si>
  <si>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</si>
  <si>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</si>
  <si>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</si>
  <si>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</si>
  <si>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</si>
  <si>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</si>
  <si>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</si>
  <si>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</si>
  <si>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</si>
  <si>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</si>
  <si>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</si>
  <si>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</si>
  <si>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</si>
  <si>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</si>
  <si>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</si>
  <si>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</si>
  <si>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</si>
  <si>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</si>
  <si>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</si>
  <si>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</si>
  <si>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</si>
  <si>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</si>
  <si>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</si>
  <si>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</si>
  <si>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</si>
  <si>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</si>
  <si>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</si>
  <si>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</si>
  <si>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</si>
  <si>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</si>
  <si>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</si>
  <si>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</si>
  <si>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</si>
  <si>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</si>
  <si>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</si>
  <si>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</si>
  <si>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</si>
  <si>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</si>
  <si>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</si>
  <si>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</si>
  <si>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</si>
  <si>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</si>
  <si>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</si>
  <si>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</si>
  <si>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</si>
  <si>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</si>
  <si>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</si>
  <si>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</si>
  <si>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</si>
  <si>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</si>
  <si>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</si>
  <si>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</si>
  <si>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</si>
  <si>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</si>
  <si>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</si>
  <si>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</si>
  <si>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</si>
  <si>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</si>
  <si>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</si>
  <si>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</si>
  <si>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</si>
  <si>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</si>
  <si>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</si>
  <si>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</si>
  <si>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</si>
  <si>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</si>
  <si>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</si>
  <si>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</si>
  <si>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</si>
  <si>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</si>
  <si>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</si>
  <si>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</si>
  <si>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</si>
  <si>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</si>
  <si>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</si>
  <si>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</si>
  <si>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</si>
  <si>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</si>
  <si>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</si>
  <si>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</si>
  <si>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</si>
  <si>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</si>
  <si>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</si>
  <si>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</si>
  <si>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</si>
  <si>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</si>
  <si>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</si>
  <si>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</si>
  <si>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</si>
  <si>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</si>
  <si>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</si>
  <si>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</si>
  <si>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</si>
  <si>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</si>
  <si>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</si>
  <si>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</si>
  <si>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</si>
  <si>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</si>
  <si>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</si>
  <si>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</si>
  <si>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</si>
  <si>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</si>
  <si>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</si>
  <si>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</si>
  <si>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</si>
  <si>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</si>
  <si>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</si>
  <si>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</si>
  <si>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</si>
  <si>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</si>
  <si>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</si>
  <si>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</si>
  <si>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</si>
  <si>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</si>
  <si>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</si>
  <si>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</si>
  <si>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</si>
  <si>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</si>
  <si>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</si>
  <si>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</si>
  <si>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</si>
  <si>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</si>
  <si>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</si>
  <si>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</si>
  <si>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</si>
  <si>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</si>
  <si>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</si>
  <si>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</si>
  <si>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</si>
  <si>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</si>
  <si>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</si>
  <si>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</si>
  <si>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</si>
  <si>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</si>
  <si>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</si>
  <si>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</si>
  <si>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</si>
  <si>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</si>
  <si>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</si>
  <si>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</si>
  <si>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</si>
  <si>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</si>
  <si>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</si>
  <si>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</si>
  <si>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</si>
  <si>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</si>
  <si>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</si>
  <si>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</si>
  <si>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</si>
  <si>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</si>
  <si>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</si>
  <si>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</si>
  <si>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</si>
  <si>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</si>
  <si>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</si>
  <si>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</si>
  <si>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</si>
  <si>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</si>
  <si>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</si>
  <si>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</si>
  <si>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</si>
  <si>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</si>
  <si>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</si>
  <si>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</si>
  <si>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</si>
  <si>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</si>
  <si>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</si>
  <si>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</si>
  <si>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</si>
  <si>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</si>
  <si>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</si>
  <si>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</si>
  <si>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</si>
  <si>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</si>
  <si>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</si>
  <si>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</si>
  <si>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</si>
  <si>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</si>
  <si>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</si>
  <si>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</si>
  <si>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</si>
  <si>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</si>
  <si>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</si>
  <si>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</si>
  <si>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</si>
  <si>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</si>
  <si>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</si>
  <si>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</si>
  <si>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</si>
  <si>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</si>
  <si>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</si>
  <si>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</si>
  <si>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</si>
  <si>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</si>
  <si>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</si>
  <si>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</si>
  <si>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</si>
  <si>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</si>
  <si>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</si>
  <si>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</si>
  <si>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</si>
  <si>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</si>
  <si>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</si>
  <si>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</si>
  <si>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</si>
  <si>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</si>
  <si>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</si>
  <si>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</si>
  <si>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</si>
  <si>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</si>
  <si>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</si>
  <si>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</si>
  <si>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</si>
  <si>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</si>
  <si>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</si>
  <si>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</si>
  <si>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</si>
  <si>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</si>
  <si>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</si>
  <si>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</si>
  <si>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</si>
  <si>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</si>
  <si>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</si>
  <si>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</si>
  <si>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</si>
  <si>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</si>
  <si>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</si>
  <si>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</si>
  <si>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</si>
  <si>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</si>
  <si>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</si>
  <si>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</si>
  <si>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</si>
  <si>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</si>
  <si>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</si>
  <si>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</si>
  <si>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</si>
  <si>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</si>
  <si>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</si>
  <si>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</si>
  <si>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</si>
  <si>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</si>
  <si>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</si>
  <si>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</si>
  <si>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</si>
  <si>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</si>
  <si>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</si>
  <si>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</si>
  <si>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</si>
  <si>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</si>
  <si>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</si>
  <si>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</si>
  <si>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</si>
  <si>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</si>
  <si>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</si>
  <si>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</si>
  <si>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</si>
  <si>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</si>
  <si>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</si>
  <si>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</si>
  <si>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</si>
  <si>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</si>
  <si>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</si>
  <si>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</si>
  <si>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</si>
  <si>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</si>
  <si>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</si>
  <si>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</si>
  <si>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</si>
  <si>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</si>
  <si>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</si>
  <si>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</si>
  <si>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</si>
  <si>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</si>
  <si>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</si>
  <si>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</si>
  <si>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</si>
  <si>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</si>
  <si>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</si>
  <si>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</si>
  <si>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</si>
  <si>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</si>
  <si>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</si>
  <si>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</si>
  <si>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</si>
  <si>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</si>
  <si>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</si>
  <si>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</si>
  <si>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</si>
  <si>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</si>
  <si>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</si>
  <si>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</si>
  <si>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</si>
  <si>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</si>
  <si>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</si>
  <si>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</si>
  <si>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</si>
  <si>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</si>
  <si>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</si>
  <si>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</si>
  <si>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</si>
  <si>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</si>
  <si>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</si>
  <si>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</si>
  <si>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</si>
  <si>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</si>
  <si>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</si>
  <si>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</si>
  <si>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</si>
  <si>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</si>
  <si>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</si>
  <si>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</si>
  <si>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</si>
  <si>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</si>
  <si>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</si>
  <si>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</si>
  <si>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</si>
  <si>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</si>
  <si>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</si>
  <si>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</si>
  <si>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</si>
  <si>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</si>
  <si>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</si>
  <si>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</si>
  <si>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</si>
  <si>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</si>
  <si>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</si>
  <si>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</si>
  <si>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</si>
  <si>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</si>
  <si>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</si>
  <si>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</si>
  <si>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</si>
  <si>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</si>
  <si>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</si>
  <si>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</si>
  <si>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</si>
  <si>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</si>
  <si>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</si>
  <si>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</si>
  <si>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</si>
  <si>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</si>
  <si>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</si>
  <si>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</si>
  <si>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</si>
  <si>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</si>
  <si>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</si>
  <si>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</si>
  <si>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</si>
  <si>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</si>
  <si>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</si>
  <si>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</si>
  <si>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</si>
  <si>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</si>
  <si>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</si>
  <si>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</si>
  <si>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</si>
  <si>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</si>
  <si>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</si>
  <si>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</si>
  <si>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</si>
  <si>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</si>
  <si>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</si>
  <si>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</si>
  <si>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</si>
  <si>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</si>
  <si>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</si>
  <si>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</si>
  <si>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</si>
  <si>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</si>
  <si>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</si>
  <si>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</si>
  <si>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</si>
  <si>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</si>
  <si>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</si>
  <si>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</si>
  <si>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</si>
  <si>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</si>
  <si>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</si>
  <si>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</si>
  <si>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</si>
  <si>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</si>
  <si>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</si>
  <si>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</si>
  <si>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</si>
  <si>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</si>
  <si>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</si>
  <si>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</si>
  <si>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</si>
  <si>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</si>
  <si>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</si>
  <si>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</si>
  <si>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</si>
  <si>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</si>
  <si>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</si>
  <si>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</si>
  <si>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</si>
  <si>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</si>
  <si>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</si>
  <si>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</si>
  <si>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</si>
  <si>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</si>
  <si>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</si>
  <si>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</si>
  <si>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</si>
  <si>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</si>
  <si>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</si>
  <si>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</si>
  <si>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</si>
  <si>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</si>
  <si>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</si>
  <si>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</si>
  <si>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</si>
  <si>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</si>
  <si>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</si>
  <si>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</si>
  <si>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</si>
  <si>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</si>
  <si>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</si>
  <si>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</si>
  <si>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</si>
  <si>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</si>
  <si>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</si>
  <si>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</si>
  <si>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</si>
  <si>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</si>
  <si>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</si>
  <si>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</si>
  <si>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</si>
  <si>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</si>
  <si>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</si>
  <si>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</si>
  <si>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</si>
  <si>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</si>
  <si>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</si>
  <si>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</si>
  <si>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</si>
  <si>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</si>
  <si>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</si>
  <si>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</si>
  <si>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</si>
  <si>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</si>
  <si>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</si>
  <si>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</si>
  <si>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</si>
  <si>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</si>
  <si>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</si>
  <si>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</si>
  <si>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</si>
  <si>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</si>
  <si>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</si>
  <si>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</si>
  <si>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</si>
  <si>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</si>
  <si>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</si>
  <si>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</si>
  <si>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</si>
  <si>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</si>
  <si>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</si>
  <si>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</si>
  <si>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</si>
  <si>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</si>
  <si>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</si>
  <si>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</si>
  <si>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</si>
  <si>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</si>
  <si>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</si>
  <si>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</si>
  <si>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</si>
  <si>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</si>
  <si>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</si>
  <si>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</si>
  <si>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</si>
  <si>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</si>
  <si>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</si>
  <si>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</si>
  <si>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</si>
  <si>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</si>
  <si>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</si>
  <si>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</si>
  <si>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</si>
  <si>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</si>
  <si>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</si>
  <si>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</si>
  <si>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</si>
  <si>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</si>
  <si>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</si>
  <si>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</si>
  <si>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</si>
  <si>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</si>
  <si>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</si>
  <si>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</si>
  <si>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</si>
  <si>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</si>
  <si>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</si>
  <si>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</si>
  <si>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</si>
  <si>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</si>
  <si>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</si>
  <si>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</si>
  <si>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</si>
  <si>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</si>
  <si>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</si>
  <si>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</si>
  <si>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</si>
  <si>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</si>
  <si>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</si>
  <si>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</si>
  <si>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</si>
  <si>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</si>
  <si>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</si>
  <si>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</si>
  <si>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</si>
  <si>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</si>
  <si>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</si>
  <si>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</si>
  <si>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</si>
  <si>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</si>
  <si>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</si>
  <si>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</si>
  <si>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</si>
  <si>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</si>
  <si>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</si>
  <si>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</si>
  <si>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</si>
  <si>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</si>
  <si>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</si>
  <si>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</si>
  <si>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</si>
  <si>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</si>
  <si>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</si>
  <si>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</si>
  <si>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</si>
  <si>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</si>
  <si>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</si>
  <si>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</si>
  <si>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</si>
  <si>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</si>
  <si>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</si>
  <si>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</si>
  <si>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</si>
  <si>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</si>
  <si>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</si>
  <si>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</si>
  <si>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</si>
  <si>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</si>
  <si>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</si>
  <si>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</si>
  <si>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</si>
  <si>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</si>
  <si>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</si>
  <si>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</si>
  <si>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</si>
  <si>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</si>
  <si>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</si>
  <si>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</si>
  <si>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</si>
  <si>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</si>
  <si>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</si>
  <si>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</si>
  <si>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</si>
  <si>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</si>
  <si>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</si>
  <si>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</si>
  <si>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</si>
  <si>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</si>
  <si>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</si>
  <si>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</si>
  <si>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</si>
  <si>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</si>
  <si>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</si>
  <si>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</si>
  <si>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</si>
  <si>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</si>
  <si>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</si>
  <si>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</si>
  <si>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</si>
  <si>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</si>
  <si>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</si>
  <si>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</si>
  <si>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</si>
  <si>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</si>
  <si>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</si>
  <si>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</si>
  <si>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</si>
  <si>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</si>
  <si>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</si>
  <si>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</si>
  <si>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</si>
  <si>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</si>
  <si>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</si>
  <si>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</si>
  <si>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</si>
  <si>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</si>
  <si>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</si>
  <si>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</si>
  <si>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</si>
  <si>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</si>
  <si>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</si>
  <si>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</si>
  <si>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</si>
  <si>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</si>
  <si>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</si>
  <si>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</si>
  <si>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</si>
  <si>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</si>
  <si>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</si>
  <si>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</si>
  <si>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</si>
  <si>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</si>
  <si>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</si>
  <si>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</si>
  <si>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</si>
  <si>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</si>
  <si>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</si>
  <si>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</si>
  <si>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</si>
  <si>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</si>
  <si>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</si>
  <si>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</si>
  <si>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</si>
  <si>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</si>
  <si>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</si>
  <si>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</si>
  <si>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</si>
  <si>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</si>
  <si>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</si>
  <si>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</si>
  <si>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</si>
  <si>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</si>
  <si>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</si>
  <si>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</si>
  <si>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</si>
  <si>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</si>
  <si>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</si>
  <si>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</si>
  <si>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</si>
  <si>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</si>
  <si>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</si>
  <si>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</si>
  <si>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</si>
  <si>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</si>
  <si>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</si>
  <si>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</si>
  <si>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</si>
  <si>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</si>
  <si>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</si>
  <si>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</si>
  <si>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</si>
  <si>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</si>
  <si>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</si>
  <si>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</si>
  <si>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</si>
  <si>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</si>
  <si>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</si>
  <si>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</si>
  <si>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</si>
  <si>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</si>
  <si>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</si>
  <si>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</si>
  <si>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</si>
  <si>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</si>
  <si>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</si>
  <si>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</si>
  <si>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</si>
  <si>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</si>
  <si>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</si>
  <si>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</si>
  <si>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</si>
  <si>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</si>
  <si>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</si>
  <si>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</si>
  <si>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</si>
  <si>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</si>
  <si>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</si>
  <si>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</si>
  <si>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</si>
  <si>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</si>
  <si>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</si>
  <si>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</si>
  <si>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</si>
  <si>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</si>
  <si>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</si>
  <si>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</si>
  <si>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</si>
  <si>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</si>
  <si>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</si>
  <si>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</si>
  <si>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</si>
  <si>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</si>
  <si>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</si>
  <si>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</si>
  <si>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</si>
  <si>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</si>
  <si>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</si>
  <si>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</si>
  <si>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</si>
  <si>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</si>
  <si>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</si>
  <si>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</si>
  <si>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</si>
  <si>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</si>
  <si>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</si>
  <si>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</si>
  <si>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</si>
  <si>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</si>
  <si>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</si>
  <si>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</si>
  <si>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</si>
  <si>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</si>
  <si>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</si>
  <si>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</si>
  <si>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</si>
  <si>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</si>
  <si>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</si>
  <si>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</si>
  <si>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</si>
  <si>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</si>
  <si>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</si>
  <si>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</si>
  <si>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</si>
  <si>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</si>
  <si>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</si>
  <si>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</si>
  <si>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</si>
  <si>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</si>
  <si>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</si>
  <si>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</si>
  <si>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</si>
  <si>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</si>
  <si>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</si>
  <si>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</si>
  <si>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</si>
  <si>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</si>
  <si>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</si>
  <si>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</si>
  <si>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</si>
  <si>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</si>
  <si>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</si>
  <si>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</si>
  <si>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</si>
  <si>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</si>
  <si>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</si>
  <si>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</si>
  <si>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</si>
  <si>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</si>
  <si>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</si>
  <si>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</si>
  <si>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</si>
  <si>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</si>
  <si>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</si>
  <si>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</si>
  <si>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</si>
  <si>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</si>
  <si>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</si>
  <si>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</si>
  <si>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</si>
  <si>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</si>
  <si>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</si>
  <si>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</si>
  <si>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</si>
  <si>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</si>
  <si>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</si>
  <si>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</si>
  <si>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</si>
  <si>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</si>
  <si>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</si>
  <si>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</si>
  <si>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</si>
  <si>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</si>
  <si>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</si>
  <si>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</si>
  <si>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</si>
  <si>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</si>
  <si>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</si>
  <si>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</si>
  <si>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</si>
  <si>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</si>
  <si>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</si>
  <si>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</si>
  <si>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</si>
  <si>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</si>
  <si>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</si>
  <si>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</si>
  <si>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</si>
  <si>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</si>
  <si>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</si>
  <si>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</si>
  <si>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</si>
  <si>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</si>
  <si>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</si>
  <si>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</si>
  <si>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</si>
  <si>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</si>
  <si>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</si>
  <si>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</si>
  <si>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</si>
  <si>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</si>
  <si>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</si>
  <si>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</si>
  <si>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</si>
  <si>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</si>
  <si>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</si>
  <si>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</si>
  <si>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</si>
  <si>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</si>
  <si>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</si>
  <si>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</si>
  <si>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</si>
  <si>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</si>
  <si>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</si>
  <si>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</si>
  <si>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</si>
  <si>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</si>
  <si>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</si>
  <si>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</si>
  <si>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</si>
  <si>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</si>
  <si>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</si>
  <si>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</si>
  <si>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</si>
  <si>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</si>
  <si>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</si>
  <si>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</si>
  <si>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</si>
  <si>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</si>
  <si>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</si>
  <si>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</si>
  <si>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</si>
  <si>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</si>
  <si>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</si>
  <si>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</si>
  <si>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</si>
  <si>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</si>
  <si>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</si>
  <si>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</si>
  <si>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</si>
  <si>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</si>
  <si>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</si>
  <si>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</si>
  <si>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</si>
  <si>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</si>
  <si>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</si>
  <si>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</si>
  <si>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</si>
  <si>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</si>
  <si>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</si>
  <si>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</si>
  <si>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</si>
  <si>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</si>
  <si>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</si>
  <si>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</si>
  <si>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</si>
  <si>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</si>
  <si>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</si>
  <si>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</si>
  <si>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</si>
  <si>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</si>
  <si>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</si>
  <si>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</si>
  <si>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</si>
  <si>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</si>
  <si>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</si>
  <si>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</si>
  <si>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</si>
  <si>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</si>
  <si>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</si>
  <si>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</si>
  <si>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</si>
  <si>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</si>
  <si>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</si>
  <si>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</si>
  <si>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</si>
  <si>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</si>
  <si>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</si>
  <si>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</si>
  <si>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</si>
  <si>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</si>
  <si>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</si>
  <si>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</si>
  <si>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</si>
  <si>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</si>
  <si>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</si>
  <si>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</si>
  <si>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</si>
  <si>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</si>
  <si>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</si>
  <si>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</si>
  <si>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</si>
  <si>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</si>
  <si>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</si>
  <si>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</si>
  <si>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</si>
  <si>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</si>
  <si>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</si>
  <si>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</si>
  <si>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</si>
  <si>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</si>
  <si>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</si>
  <si>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</si>
  <si>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</si>
  <si>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</si>
  <si>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</si>
  <si>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</si>
  <si>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</si>
  <si>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</si>
  <si>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</si>
  <si>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</si>
  <si>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</si>
  <si>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</si>
  <si>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</si>
  <si>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</si>
  <si>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</si>
  <si>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</si>
  <si>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</si>
  <si>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</si>
  <si>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</si>
  <si>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</si>
  <si>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</si>
  <si>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</si>
  <si>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</si>
  <si>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</si>
  <si>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</si>
  <si>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</si>
  <si>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</si>
  <si>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</si>
  <si>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</si>
  <si>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</si>
  <si>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</si>
  <si>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</si>
  <si>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</si>
  <si>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</si>
  <si>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</si>
  <si>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</si>
  <si>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</si>
  <si>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</si>
  <si>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</si>
  <si>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</si>
  <si>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</si>
  <si>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</si>
  <si>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</si>
  <si>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</si>
  <si>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</si>
  <si>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</si>
  <si>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</si>
  <si>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</si>
  <si>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</si>
  <si>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</si>
  <si>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</si>
  <si>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</si>
  <si>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</si>
  <si>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</si>
  <si>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</si>
  <si>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</si>
  <si>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</si>
  <si>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</si>
  <si>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</si>
  <si>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</si>
  <si>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</si>
  <si>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</si>
  <si>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</si>
  <si>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</si>
  <si>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</si>
  <si>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</si>
  <si>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</si>
  <si>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</si>
  <si>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</si>
  <si>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</si>
  <si>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</si>
  <si>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</si>
  <si>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</si>
  <si>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</si>
  <si>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</si>
  <si>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</si>
  <si>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</si>
  <si>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</si>
  <si>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</si>
  <si>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</si>
  <si>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</si>
  <si>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</si>
  <si>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</si>
  <si>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</si>
  <si>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</si>
  <si>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</si>
  <si>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</si>
  <si>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</si>
  <si>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</si>
  <si>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</si>
  <si>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</si>
  <si>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</si>
  <si>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</si>
  <si>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</si>
  <si>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</si>
  <si>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</si>
  <si>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</si>
  <si>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</si>
  <si>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</si>
  <si>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</si>
  <si>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</si>
  <si>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</si>
  <si>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</si>
  <si>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</si>
  <si>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</si>
  <si>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</si>
  <si>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</si>
  <si>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</si>
  <si>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</si>
  <si>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</si>
  <si>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</si>
  <si>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</si>
  <si>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</si>
  <si>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</si>
  <si>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</si>
  <si>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</si>
  <si>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</si>
  <si>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</si>
  <si>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</si>
  <si>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</si>
  <si>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</si>
  <si>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</si>
  <si>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</si>
  <si>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</si>
  <si>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</si>
  <si>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</si>
  <si>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</si>
  <si>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</si>
  <si>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</si>
  <si>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</si>
  <si>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</si>
  <si>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</si>
  <si>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</si>
  <si>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</si>
  <si>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</si>
  <si>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</si>
  <si>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</si>
  <si>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</si>
  <si>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</si>
  <si>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</si>
  <si>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</si>
  <si>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</si>
  <si>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</si>
  <si>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</si>
  <si>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</si>
  <si>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</si>
  <si>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</si>
  <si>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</si>
  <si>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</si>
  <si>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</si>
  <si>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</si>
  <si>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</si>
  <si>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</si>
  <si>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</si>
  <si>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</si>
  <si>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</si>
  <si>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</si>
  <si>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</si>
  <si>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</si>
  <si>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</si>
  <si>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</si>
  <si>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</si>
  <si>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</si>
  <si>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</si>
  <si>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</si>
  <si>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</si>
  <si>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</si>
  <si>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</si>
  <si>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</si>
  <si>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</si>
  <si>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</si>
  <si>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</si>
  <si>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</si>
  <si>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</si>
  <si>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</si>
  <si>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</si>
  <si>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</si>
  <si>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</si>
  <si>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</si>
  <si>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</si>
  <si>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</si>
  <si>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</si>
  <si>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</si>
  <si>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</si>
  <si>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</si>
  <si>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</si>
  <si>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</si>
  <si>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</si>
  <si>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</si>
  <si>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</si>
  <si>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</si>
  <si>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</si>
  <si>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</si>
  <si>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</si>
  <si>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</si>
  <si>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</si>
  <si>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</si>
  <si>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</si>
  <si>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</si>
  <si>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</si>
  <si>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</si>
  <si>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</si>
  <si>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</si>
  <si>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</si>
  <si>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</si>
  <si>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</si>
  <si>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</si>
  <si>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</si>
  <si>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</si>
  <si>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</si>
  <si>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</si>
  <si>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</si>
  <si>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</si>
  <si>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</si>
  <si>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</si>
  <si>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</si>
  <si>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</si>
  <si>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</si>
  <si>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</si>
  <si>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</si>
  <si>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</si>
  <si>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</si>
  <si>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</si>
  <si>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</si>
  <si>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</si>
  <si>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</si>
  <si>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</si>
  <si>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</si>
  <si>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</si>
  <si>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</si>
  <si>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</si>
  <si>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</si>
  <si>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</si>
  <si>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</si>
  <si>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</si>
  <si>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</si>
  <si>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</si>
  <si>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</si>
  <si>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</si>
  <si>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</si>
  <si>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</si>
  <si>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</si>
  <si>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</si>
  <si>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</si>
  <si>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</si>
  <si>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</si>
  <si>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</si>
  <si>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</si>
  <si>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</si>
  <si>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</si>
  <si>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</si>
  <si>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</si>
  <si>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</si>
  <si>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</si>
  <si>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</si>
  <si>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</si>
  <si>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</si>
  <si>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</si>
  <si>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</si>
  <si>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</si>
  <si>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</si>
  <si>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</si>
  <si>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</si>
  <si>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</si>
  <si>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</si>
  <si>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</si>
  <si>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</si>
  <si>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</si>
  <si>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</si>
  <si>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</si>
  <si>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</si>
  <si>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</si>
  <si>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</si>
  <si>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</si>
  <si>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</si>
  <si>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</si>
  <si>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</si>
  <si>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</si>
  <si>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</si>
  <si>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</si>
  <si>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</si>
  <si>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</si>
  <si>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</si>
  <si>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</si>
  <si>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</si>
  <si>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</si>
  <si>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</si>
  <si>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</si>
  <si>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</si>
  <si>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</si>
  <si>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</si>
  <si>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</si>
  <si>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</si>
  <si>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</si>
  <si>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</si>
  <si>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</si>
  <si>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</si>
  <si>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</si>
  <si>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</si>
  <si>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</si>
  <si>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</si>
  <si>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</si>
  <si>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</si>
  <si>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</si>
  <si>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</si>
  <si>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</si>
  <si>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</si>
  <si>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</si>
  <si>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</si>
  <si>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</si>
  <si>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</si>
  <si>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</si>
  <si>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</si>
  <si>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</si>
  <si>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</si>
  <si>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</si>
  <si>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</si>
  <si>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</si>
  <si>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</si>
  <si>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</si>
  <si>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</si>
  <si>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</si>
  <si>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</si>
  <si>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</si>
  <si>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</si>
  <si>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</si>
  <si>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</si>
  <si>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</si>
  <si>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</si>
  <si>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</si>
  <si>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</si>
  <si>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</si>
  <si>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</si>
  <si>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</si>
  <si>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</si>
  <si>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</si>
  <si>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</si>
  <si>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</si>
  <si>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</si>
  <si>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</si>
  <si>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</si>
  <si>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</si>
  <si>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</si>
  <si>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</si>
  <si>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</si>
  <si>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</si>
  <si>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</si>
  <si>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</si>
  <si>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</si>
  <si>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</si>
  <si>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</si>
  <si>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</si>
  <si>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</si>
  <si>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</si>
  <si>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</si>
  <si>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</si>
  <si>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</si>
  <si>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</si>
  <si>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</si>
  <si>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</si>
  <si>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</si>
  <si>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</si>
  <si>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</si>
  <si>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</si>
  <si>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</si>
  <si>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</si>
  <si>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</si>
  <si>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</si>
  <si>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</si>
  <si>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</si>
  <si>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</si>
  <si>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</si>
  <si>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</si>
  <si>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</si>
  <si>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</si>
  <si>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</si>
  <si>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</si>
  <si>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</si>
  <si>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</si>
  <si>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</si>
  <si>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</si>
  <si>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</si>
  <si>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</si>
  <si>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</si>
  <si>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</si>
  <si>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</si>
  <si>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</si>
  <si>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</si>
  <si>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</si>
  <si>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</si>
  <si>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</si>
  <si>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</si>
  <si>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</si>
  <si>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</si>
  <si>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</si>
  <si>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</si>
  <si>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</si>
  <si>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</si>
  <si>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</si>
  <si>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</si>
  <si>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</si>
  <si>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</si>
  <si>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</si>
  <si>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</si>
  <si>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</si>
  <si>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</si>
  <si>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</si>
  <si>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</si>
  <si>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</si>
  <si>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</si>
  <si>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</si>
  <si>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</si>
  <si>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</si>
  <si>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</si>
  <si>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</si>
  <si>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</si>
  <si>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</si>
  <si>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</si>
  <si>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</si>
  <si>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</si>
  <si>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</si>
  <si>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</si>
  <si>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</si>
  <si>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</si>
  <si>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</si>
  <si>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</si>
  <si>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</si>
  <si>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</si>
  <si>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</si>
  <si>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</si>
  <si>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</si>
  <si>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</si>
  <si>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</si>
  <si>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</si>
  <si>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</si>
  <si>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</si>
  <si>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</si>
  <si>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</si>
  <si>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</si>
  <si>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</si>
  <si>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</si>
  <si>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</si>
  <si>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</si>
  <si>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</si>
  <si>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</si>
  <si>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</si>
  <si>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</si>
  <si>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</si>
  <si>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</si>
  <si>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</si>
  <si>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</si>
  <si>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</si>
  <si>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</si>
  <si>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</si>
  <si>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</si>
  <si>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</si>
  <si>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</si>
  <si>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</si>
  <si>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</si>
  <si>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</si>
  <si>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</si>
  <si>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</si>
  <si>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</si>
  <si>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</si>
  <si>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</si>
  <si>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</si>
  <si>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</si>
  <si>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</si>
  <si>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</si>
  <si>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</si>
  <si>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</si>
  <si>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</si>
  <si>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</si>
  <si>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</si>
  <si>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</si>
  <si>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</si>
  <si>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</si>
  <si>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</si>
  <si>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</si>
  <si>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</si>
  <si>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</si>
  <si>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</si>
  <si>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</si>
  <si>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</si>
  <si>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</si>
  <si>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</si>
  <si>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</si>
  <si>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</si>
  <si>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</si>
  <si>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</si>
  <si>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</si>
  <si>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</si>
  <si>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</si>
  <si>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</si>
  <si>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</si>
  <si>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</si>
  <si>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</si>
  <si>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</si>
  <si>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</si>
  <si>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</si>
  <si>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</si>
  <si>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</si>
  <si>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</si>
  <si>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</si>
  <si>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</si>
  <si>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</si>
  <si>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</si>
  <si>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</si>
  <si>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</si>
  <si>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</si>
  <si>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</si>
  <si>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</si>
  <si>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</si>
  <si>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</si>
  <si>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</si>
  <si>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</si>
  <si>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</si>
  <si>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</si>
  <si>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</si>
  <si>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</si>
  <si>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</si>
  <si>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</si>
  <si>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</si>
  <si>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</si>
  <si>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</si>
  <si>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</si>
  <si>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</si>
  <si>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</si>
  <si>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</si>
  <si>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</si>
  <si>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</si>
  <si>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</si>
  <si>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</si>
  <si>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</si>
  <si>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</si>
  <si>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</si>
  <si>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</si>
  <si>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</si>
  <si>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</si>
  <si>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</si>
  <si>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</si>
  <si>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</si>
  <si>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</si>
  <si>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</si>
  <si>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</si>
  <si>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</si>
  <si>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</si>
  <si>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</si>
  <si>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</si>
  <si>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</si>
  <si>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</si>
  <si>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</si>
  <si>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</si>
  <si>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</si>
  <si>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</si>
  <si>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</si>
  <si>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</si>
  <si>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</si>
  <si>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</si>
  <si>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</si>
  <si>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</si>
  <si>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</si>
  <si>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</si>
  <si>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</si>
  <si>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</si>
  <si>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</si>
  <si>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</si>
  <si>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</si>
  <si>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</si>
  <si>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</si>
  <si>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</si>
  <si>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</si>
  <si>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</si>
  <si>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</si>
  <si>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</si>
  <si>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</si>
  <si>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</si>
  <si>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</si>
  <si>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</si>
  <si>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</si>
  <si>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</si>
  <si>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</si>
  <si>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</si>
  <si>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</si>
  <si>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</si>
  <si>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</si>
  <si>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</si>
  <si>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</si>
  <si>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</si>
  <si>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</si>
  <si>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</si>
  <si>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</si>
  <si>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</si>
  <si>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</si>
  <si>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</si>
  <si>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</si>
  <si>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</si>
  <si>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</si>
  <si>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</si>
  <si>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</si>
  <si>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</si>
  <si>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</si>
  <si>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</si>
  <si>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</si>
  <si>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</si>
  <si>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</si>
  <si>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</si>
  <si>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</si>
  <si>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</si>
  <si>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</si>
  <si>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</si>
  <si>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</si>
  <si>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</si>
  <si>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</si>
  <si>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</si>
  <si>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</si>
  <si>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</si>
  <si>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</si>
  <si>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</si>
  <si>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</si>
  <si>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</si>
  <si>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</si>
  <si>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</si>
  <si>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</si>
  <si>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</si>
  <si>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</si>
  <si>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</si>
  <si>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</si>
  <si>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</si>
  <si>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</si>
  <si>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</si>
  <si>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</si>
  <si>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</si>
  <si>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</si>
  <si>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</si>
  <si>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</si>
  <si>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</si>
  <si>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</si>
  <si>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</si>
  <si>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</si>
  <si>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</si>
  <si>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</si>
  <si>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</si>
  <si>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</si>
  <si>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</si>
  <si>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</si>
  <si>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</si>
  <si>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</si>
  <si>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</si>
  <si>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</si>
  <si>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</si>
  <si>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</si>
  <si>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</si>
  <si>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</si>
  <si>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</si>
  <si>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</si>
  <si>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</si>
  <si>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</si>
  <si>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</si>
  <si>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</si>
  <si>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</si>
  <si>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</si>
  <si>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</si>
  <si>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</si>
  <si>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</si>
  <si>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</si>
  <si>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</si>
  <si>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</si>
  <si>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</si>
  <si>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</si>
  <si>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</si>
  <si>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</si>
  <si>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</si>
  <si>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</si>
  <si>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</si>
  <si>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</si>
  <si>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</si>
  <si>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</si>
  <si>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</si>
  <si>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</si>
  <si>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</si>
  <si>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</si>
  <si>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</si>
  <si>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</si>
  <si>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</si>
  <si>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</si>
  <si>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</si>
  <si>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</si>
  <si>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</si>
  <si>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</si>
  <si>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</si>
  <si>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</si>
  <si>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</si>
  <si>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</si>
  <si>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</si>
  <si>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</si>
  <si>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</si>
  <si>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</si>
  <si>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</si>
  <si>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</si>
  <si>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</si>
  <si>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</si>
  <si>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</si>
  <si>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</si>
  <si>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</si>
  <si>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</si>
  <si>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</si>
  <si>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</si>
  <si>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</si>
  <si>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</si>
  <si>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</si>
  <si>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</si>
  <si>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</si>
  <si>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</si>
  <si>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</si>
  <si>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</si>
  <si>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</si>
  <si>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</si>
  <si>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</si>
  <si>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</si>
  <si>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</si>
  <si>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</si>
  <si>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</si>
  <si>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</si>
  <si>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</si>
  <si>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</si>
  <si>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</si>
  <si>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</si>
  <si>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</si>
  <si>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</si>
  <si>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</si>
  <si>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</si>
  <si>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</si>
  <si>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</si>
  <si>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</si>
  <si>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</si>
  <si>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</si>
  <si>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</si>
  <si>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</si>
  <si>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</si>
  <si>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</si>
  <si>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</si>
  <si>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</si>
  <si>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</si>
  <si>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</si>
  <si>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</si>
  <si>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</si>
  <si>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</si>
  <si>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</si>
  <si>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</si>
  <si>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</si>
  <si>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</si>
  <si>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</si>
  <si>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</si>
  <si>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</si>
  <si>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</si>
  <si>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</si>
  <si>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</si>
  <si>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</si>
  <si>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</si>
  <si>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</si>
  <si>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</si>
  <si>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</si>
  <si>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</si>
  <si>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</si>
  <si>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</si>
  <si>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</si>
  <si>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</si>
  <si>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</si>
  <si>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</si>
  <si>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</si>
  <si>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</si>
  <si>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</si>
  <si>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</si>
  <si>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</si>
  <si>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</si>
  <si>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</si>
  <si>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</si>
  <si>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</si>
  <si>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</si>
  <si>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</si>
  <si>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</si>
  <si>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</si>
  <si>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</si>
  <si>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</si>
  <si>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</si>
  <si>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</si>
  <si>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</si>
  <si>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</si>
  <si>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</si>
  <si>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</si>
  <si>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</si>
  <si>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</si>
  <si>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</si>
  <si>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</si>
  <si>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</si>
  <si>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</si>
  <si>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</si>
  <si>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</si>
  <si>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</si>
  <si>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</si>
  <si>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</si>
  <si>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</si>
  <si>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</si>
  <si>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</si>
  <si>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</si>
  <si>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</si>
  <si>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</si>
  <si>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</si>
  <si>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</si>
  <si>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</si>
  <si>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</si>
  <si>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</si>
  <si>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</si>
  <si>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</si>
  <si>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</si>
  <si>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</si>
  <si>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</si>
  <si>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</si>
  <si>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</si>
  <si>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</si>
  <si>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</si>
  <si>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</si>
  <si>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</si>
  <si>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</si>
  <si>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</si>
  <si>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</si>
  <si>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</si>
  <si>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</si>
  <si>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</si>
  <si>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</si>
  <si>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</si>
  <si>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</si>
  <si>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</si>
  <si>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</si>
  <si>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</si>
  <si>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</si>
  <si>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</si>
  <si>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</si>
  <si>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</si>
  <si>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</si>
  <si>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</si>
  <si>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</si>
  <si>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</si>
  <si>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</si>
  <si>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</si>
  <si>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</si>
  <si>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</si>
  <si>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</si>
  <si>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</si>
  <si>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</si>
  <si>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</si>
  <si>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</si>
  <si>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</si>
  <si>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</si>
  <si>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</si>
  <si>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</si>
  <si>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</si>
  <si>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</si>
  <si>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</si>
  <si>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</si>
  <si>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</si>
  <si>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</si>
  <si>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</si>
  <si>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</si>
  <si>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</si>
  <si>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</si>
  <si>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</si>
  <si>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</si>
  <si>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</si>
  <si>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</si>
  <si>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</si>
  <si>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</si>
  <si>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</si>
  <si>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</si>
  <si>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</si>
  <si>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</si>
  <si>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</si>
  <si>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</si>
  <si>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</si>
  <si>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</si>
  <si>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</si>
  <si>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</si>
  <si>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</si>
  <si>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</si>
  <si>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</si>
  <si>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</si>
  <si>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</si>
  <si>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</si>
  <si>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</si>
  <si>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</si>
  <si>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</si>
  <si>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</si>
  <si>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</si>
  <si>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</si>
  <si>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</si>
  <si>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</si>
  <si>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</si>
  <si>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</si>
  <si>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</si>
  <si>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</si>
  <si>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</si>
  <si>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</si>
  <si>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</si>
  <si>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</si>
  <si>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</si>
  <si>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</si>
  <si>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</si>
  <si>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</si>
  <si>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</si>
  <si>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</si>
  <si>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</si>
  <si>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</si>
  <si>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</si>
  <si>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</si>
  <si>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</si>
  <si>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</si>
  <si>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</si>
  <si>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</si>
  <si>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</si>
  <si>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</si>
  <si>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</si>
  <si>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</si>
  <si>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</si>
  <si>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</si>
  <si>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</si>
  <si>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</si>
  <si>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</si>
  <si>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</si>
  <si>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</si>
  <si>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</si>
  <si>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</si>
  <si>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</si>
  <si>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</si>
  <si>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</si>
  <si>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</si>
  <si>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</si>
  <si>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</si>
  <si>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</si>
  <si>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</si>
  <si>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</si>
  <si>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</si>
  <si>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</si>
  <si>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</si>
  <si>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</si>
  <si>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</si>
  <si>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</si>
  <si>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</si>
  <si>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</si>
  <si>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</si>
  <si>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</si>
  <si>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</si>
  <si>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</si>
  <si>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</si>
  <si>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</si>
  <si>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</si>
  <si>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</si>
  <si>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</si>
  <si>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</si>
  <si>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</si>
  <si>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</si>
  <si>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</si>
  <si>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</si>
  <si>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</si>
  <si>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</si>
  <si>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</si>
  <si>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</si>
  <si>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</si>
  <si>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</si>
  <si>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</si>
  <si>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</si>
  <si>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</si>
  <si>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</si>
  <si>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</si>
  <si>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</si>
  <si>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</si>
  <si>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</si>
  <si>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</si>
  <si>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</si>
  <si>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</si>
  <si>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</si>
  <si>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</si>
  <si>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</si>
  <si>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</si>
  <si>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</si>
  <si>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</si>
  <si>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</si>
  <si>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</si>
  <si>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</si>
  <si>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</si>
  <si>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</si>
  <si>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</si>
  <si>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</si>
  <si>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</si>
  <si>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</si>
  <si>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</si>
  <si>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</si>
  <si>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</si>
  <si>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</si>
  <si>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</si>
  <si>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</si>
  <si>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</si>
  <si>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</si>
  <si>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</si>
  <si>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</si>
  <si>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</si>
  <si>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</si>
  <si>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</si>
  <si>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</si>
  <si>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</si>
  <si>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</si>
  <si>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</si>
  <si>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</si>
  <si>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</si>
  <si>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</si>
  <si>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</si>
  <si>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</si>
  <si>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</si>
  <si>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</si>
  <si>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</si>
  <si>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</si>
  <si>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</si>
  <si>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</si>
  <si>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</si>
  <si>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</si>
  <si>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</si>
  <si>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</si>
  <si>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</si>
  <si>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</si>
  <si>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</si>
  <si>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</si>
  <si>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</si>
  <si>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</si>
  <si>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</si>
  <si>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</si>
  <si>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</si>
  <si>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</si>
  <si>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</si>
  <si>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</si>
  <si>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</si>
  <si>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</si>
  <si>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</si>
  <si>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</si>
  <si>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</si>
  <si>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</si>
  <si>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</si>
  <si>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</si>
  <si>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</si>
  <si>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</si>
  <si>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</si>
  <si>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</si>
  <si>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</si>
  <si>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</si>
  <si>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</si>
  <si>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</si>
  <si>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</si>
  <si>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</si>
  <si>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</si>
  <si>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</si>
  <si>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</si>
  <si>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</si>
  <si>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</si>
  <si>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</si>
  <si>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</si>
  <si>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</si>
  <si>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</si>
  <si>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</si>
  <si>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</si>
  <si>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</si>
  <si>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</si>
  <si>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</si>
  <si>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</si>
  <si>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</si>
  <si>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</si>
  <si>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</si>
  <si>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</si>
  <si>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</si>
  <si>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</si>
  <si>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</si>
  <si>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</si>
  <si>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</si>
  <si>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</si>
  <si>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</si>
  <si>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</si>
  <si>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</si>
  <si>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</si>
  <si>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</si>
  <si>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</si>
  <si>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</si>
  <si>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</si>
  <si>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</si>
  <si>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</si>
  <si>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</si>
  <si>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</si>
  <si>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</si>
  <si>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</si>
  <si>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</si>
  <si>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</si>
  <si>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</si>
  <si>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</si>
  <si>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</si>
  <si>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</si>
  <si>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</si>
  <si>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</si>
  <si>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</si>
  <si>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</si>
  <si>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</si>
  <si>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</si>
  <si>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</si>
  <si>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</si>
  <si>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</si>
  <si>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</si>
  <si>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</si>
  <si>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</si>
  <si>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</si>
  <si>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</si>
  <si>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</si>
  <si>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</si>
  <si>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</si>
  <si>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</si>
  <si>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</si>
  <si>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</si>
  <si>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</si>
  <si>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</si>
  <si>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</si>
  <si>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</si>
  <si>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</si>
  <si>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</si>
  <si>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</si>
  <si>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</si>
  <si>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</si>
  <si>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</si>
  <si>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</si>
  <si>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</si>
  <si>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</si>
  <si>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</si>
  <si>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</si>
  <si>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</si>
  <si>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</si>
  <si>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</si>
  <si>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</si>
  <si>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</si>
  <si>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</si>
  <si>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</si>
  <si>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</si>
  <si>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</si>
  <si>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</si>
  <si>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</si>
  <si>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</si>
  <si>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</si>
  <si>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</si>
  <si>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</si>
  <si>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</si>
  <si>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</si>
  <si>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</si>
  <si>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</si>
  <si>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</si>
  <si>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</si>
  <si>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</si>
  <si>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</si>
  <si>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</si>
  <si>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</si>
  <si>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</si>
  <si>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</si>
  <si>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</si>
  <si>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</si>
  <si>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</si>
  <si>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</si>
  <si>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</si>
  <si>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</si>
  <si>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</si>
  <si>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</si>
  <si>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</si>
  <si>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</si>
  <si>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</si>
  <si>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</si>
  <si>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</si>
  <si>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</si>
  <si>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</si>
  <si>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</si>
  <si>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</si>
  <si>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</si>
  <si>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</si>
  <si>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</si>
  <si>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</si>
  <si>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</si>
  <si>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</si>
  <si>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</si>
  <si>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</si>
  <si>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</si>
  <si>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</si>
  <si>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</si>
  <si>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</si>
  <si>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</si>
  <si>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</si>
  <si>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</si>
  <si>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</si>
  <si>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</si>
  <si>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</si>
  <si>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</si>
  <si>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</si>
  <si>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</si>
  <si>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</si>
  <si>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</si>
  <si>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</si>
  <si>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</si>
  <si>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</si>
  <si>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</si>
  <si>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</si>
  <si>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</si>
  <si>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</si>
  <si>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</si>
  <si>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</si>
  <si>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</si>
  <si>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</si>
  <si>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</si>
  <si>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</si>
  <si>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</si>
  <si>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</si>
  <si>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</si>
  <si>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</si>
  <si>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</si>
  <si>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</si>
  <si>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</si>
  <si>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</si>
  <si>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</si>
  <si>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</si>
  <si>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</si>
  <si>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</si>
  <si>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</si>
  <si>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</si>
  <si>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</si>
  <si>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</si>
  <si>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</si>
  <si>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</si>
  <si>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</si>
  <si>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</si>
  <si>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</si>
  <si>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</si>
  <si>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</si>
  <si>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</si>
  <si>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</si>
  <si>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</si>
  <si>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</si>
  <si>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</si>
  <si>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</si>
  <si>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</si>
  <si>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</si>
  <si>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</si>
  <si>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</si>
  <si>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</si>
  <si>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</si>
  <si>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</si>
  <si>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</si>
  <si>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</si>
  <si>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</si>
  <si>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</si>
  <si>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</si>
  <si>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</si>
  <si>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</si>
  <si>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</si>
  <si>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</si>
  <si>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</si>
  <si>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</si>
  <si>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</si>
  <si>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</si>
  <si>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</si>
  <si>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</si>
  <si>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</si>
  <si>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</si>
  <si>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</si>
  <si>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</si>
  <si>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</si>
  <si>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</si>
  <si>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</si>
  <si>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</si>
  <si>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</si>
  <si>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</si>
  <si>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</si>
  <si>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</si>
  <si>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</si>
  <si>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</si>
  <si>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</si>
  <si>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</si>
  <si>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</si>
  <si>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</si>
  <si>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</si>
  <si>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</si>
  <si>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</si>
  <si>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</si>
  <si>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</si>
  <si>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</si>
  <si>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</si>
  <si>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</si>
  <si>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</si>
  <si>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</si>
  <si>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</si>
  <si>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</si>
  <si>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</si>
  <si>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</si>
  <si>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</si>
  <si>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</si>
  <si>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</si>
  <si>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</si>
  <si>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</si>
  <si>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</si>
  <si>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</si>
  <si>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</si>
  <si>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</si>
  <si>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</si>
  <si>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</si>
  <si>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</si>
  <si>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</si>
  <si>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</si>
  <si>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</si>
  <si>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</si>
  <si>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</si>
  <si>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</si>
  <si>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</si>
  <si>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</si>
  <si>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</si>
  <si>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</si>
  <si>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</si>
  <si>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</si>
  <si>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</si>
  <si>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</si>
  <si>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</si>
  <si>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</si>
  <si>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</si>
  <si>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</si>
  <si>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</si>
  <si>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</si>
  <si>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</si>
  <si>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</si>
  <si>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</si>
  <si>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</si>
  <si>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</si>
  <si>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</si>
  <si>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</si>
  <si>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</si>
  <si>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</si>
  <si>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</si>
  <si>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</si>
  <si>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</si>
  <si>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</si>
  <si>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</si>
  <si>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</si>
  <si>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</si>
  <si>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</si>
  <si>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</si>
  <si>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</si>
  <si>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</si>
  <si>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</si>
  <si>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</si>
  <si>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</si>
  <si>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</si>
  <si>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</si>
  <si>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</si>
  <si>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</si>
  <si>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</si>
  <si>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</si>
  <si>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</si>
  <si>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</si>
  <si>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</si>
  <si>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</si>
  <si>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</si>
  <si>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</si>
  <si>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</si>
  <si>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</si>
  <si>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</si>
  <si>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</si>
  <si>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</si>
  <si>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</si>
  <si>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</si>
  <si>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</si>
  <si>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</si>
  <si>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</si>
  <si>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</si>
  <si>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</si>
  <si>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</si>
  <si>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</si>
  <si>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</si>
  <si>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</si>
  <si>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</si>
  <si>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</si>
  <si>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</si>
  <si>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</si>
  <si>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</si>
  <si>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</si>
  <si>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</si>
  <si>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</si>
  <si>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</si>
  <si>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</si>
  <si>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</si>
  <si>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</si>
  <si>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</si>
  <si>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</si>
  <si>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</si>
  <si>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</si>
  <si>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</si>
  <si>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</si>
  <si>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</si>
  <si>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</si>
  <si>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</si>
  <si>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</si>
  <si>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</si>
  <si>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</si>
  <si>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</si>
  <si>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</si>
  <si>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</si>
  <si>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</si>
  <si>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</si>
  <si>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</si>
  <si>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</si>
  <si>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</si>
  <si>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</si>
  <si>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</si>
  <si>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</si>
  <si>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</si>
  <si>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</si>
  <si>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</si>
  <si>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</si>
  <si>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</si>
  <si>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</si>
  <si>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</si>
  <si>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</si>
  <si>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</si>
  <si>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</si>
  <si>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</si>
  <si>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</si>
  <si>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</si>
  <si>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</si>
  <si>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</si>
  <si>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</si>
  <si>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</si>
  <si>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</si>
  <si>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</si>
  <si>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</si>
  <si>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</si>
  <si>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</si>
  <si>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</si>
  <si>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</si>
  <si>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</si>
  <si>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</si>
  <si>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</si>
  <si>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</si>
  <si>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</si>
  <si>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</si>
  <si>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</si>
  <si>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</si>
  <si>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</si>
  <si>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</si>
  <si>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</si>
  <si>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</si>
  <si>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</si>
  <si>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</si>
  <si>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</si>
  <si>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</si>
  <si>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</si>
  <si>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</si>
  <si>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</si>
  <si>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</si>
  <si>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</si>
  <si>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</si>
  <si>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</si>
  <si>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</si>
  <si>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</si>
  <si>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</si>
  <si>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</si>
  <si>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</si>
  <si>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</si>
  <si>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</si>
  <si>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</si>
  <si>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</si>
  <si>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</si>
  <si>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</si>
  <si>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</si>
  <si>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</si>
  <si>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</si>
  <si>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</si>
  <si>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</si>
  <si>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</si>
  <si>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</si>
  <si>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</si>
  <si>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</si>
  <si>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</si>
  <si>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</si>
  <si>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</si>
  <si>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</si>
  <si>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</si>
  <si>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</si>
  <si>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</si>
  <si>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</si>
  <si>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</si>
  <si>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</si>
  <si>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</si>
  <si>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</si>
  <si>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</si>
  <si>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</si>
  <si>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</si>
  <si>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</si>
  <si>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</si>
  <si>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</si>
  <si>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</si>
  <si>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</si>
  <si>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</si>
  <si>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</si>
  <si>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</si>
  <si>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</si>
  <si>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</si>
  <si>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</si>
  <si>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</si>
  <si>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</si>
  <si>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</si>
  <si>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</si>
  <si>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</si>
  <si>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</si>
  <si>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</si>
  <si>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</si>
  <si>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</si>
  <si>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</si>
  <si>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</si>
  <si>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</si>
  <si>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</si>
  <si>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</si>
  <si>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</si>
  <si>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</si>
  <si>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</si>
  <si>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</si>
  <si>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</si>
  <si>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</si>
  <si>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</si>
  <si>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</si>
  <si>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</si>
  <si>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</si>
  <si>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</si>
  <si>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</si>
  <si>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</si>
  <si>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</si>
  <si>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</si>
  <si>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</si>
  <si>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</si>
  <si>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</si>
  <si>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</si>
  <si>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</si>
  <si>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</si>
  <si>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</si>
  <si>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</si>
  <si>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</si>
  <si>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</si>
  <si>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</si>
  <si>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</si>
  <si>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</si>
  <si>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</si>
  <si>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</si>
  <si>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</si>
  <si>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</si>
  <si>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</si>
  <si>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</si>
  <si>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</si>
  <si>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</si>
  <si>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</si>
  <si>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</si>
  <si>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</si>
  <si>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</si>
  <si>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</si>
  <si>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</si>
  <si>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</si>
  <si>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</si>
  <si>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</si>
  <si>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</si>
  <si>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</si>
  <si>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</si>
  <si>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</si>
  <si>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</si>
  <si>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</si>
  <si>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</si>
  <si>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</si>
  <si>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</si>
  <si>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</si>
  <si>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</si>
  <si>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</si>
  <si>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</si>
  <si>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</si>
  <si>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</si>
  <si>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</si>
  <si>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</si>
  <si>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</si>
  <si>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</si>
  <si>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</si>
  <si>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</si>
  <si>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</si>
  <si>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</si>
  <si>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</si>
  <si>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</si>
  <si>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</si>
  <si>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</si>
  <si>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</si>
  <si>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</si>
  <si>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</si>
  <si>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</si>
  <si>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</si>
  <si>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</si>
  <si>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</si>
  <si>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</si>
  <si>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</si>
  <si>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</si>
  <si>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</si>
  <si>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</si>
  <si>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</si>
  <si>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</si>
  <si>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</si>
  <si>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</si>
  <si>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</si>
  <si>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</si>
  <si>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</si>
  <si>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</si>
  <si>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</si>
  <si>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</si>
  <si>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</si>
  <si>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</si>
  <si>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</si>
  <si>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</si>
  <si>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</si>
  <si>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</si>
  <si>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</si>
  <si>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</si>
  <si>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</si>
  <si>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</si>
  <si>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</si>
  <si>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</si>
  <si>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</si>
  <si>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</si>
  <si>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</si>
  <si>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</si>
  <si>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</si>
  <si>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</si>
  <si>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</si>
  <si>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</si>
  <si>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</si>
  <si>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</si>
  <si>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</si>
  <si>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</si>
  <si>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</si>
  <si>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</si>
  <si>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</si>
  <si>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</si>
  <si>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</si>
  <si>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</si>
  <si>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</si>
  <si>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</si>
  <si>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</si>
  <si>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</si>
  <si>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</si>
  <si>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</si>
  <si>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</si>
  <si>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</si>
  <si>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</si>
  <si>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</si>
  <si>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</si>
  <si>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</si>
  <si>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</si>
  <si>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</si>
  <si>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</si>
  <si>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</si>
  <si>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</si>
  <si>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</si>
  <si>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</si>
  <si>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</si>
  <si>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</si>
  <si>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</si>
  <si>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</si>
  <si>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</si>
  <si>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</si>
  <si>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</si>
  <si>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</si>
  <si>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</si>
  <si>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</si>
  <si>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</si>
  <si>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</si>
  <si>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</si>
  <si>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</si>
  <si>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</si>
  <si>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</si>
  <si>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</si>
  <si>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</si>
  <si>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</si>
  <si>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</si>
  <si>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</si>
  <si>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</si>
  <si>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</si>
  <si>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</si>
  <si>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</si>
  <si>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</si>
  <si>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</si>
  <si>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</si>
  <si>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</si>
  <si>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</si>
  <si>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</si>
  <si>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</si>
  <si>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</si>
  <si>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</si>
  <si>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</si>
  <si>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</si>
  <si>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</si>
  <si>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</si>
  <si>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</si>
  <si>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</si>
  <si>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</si>
  <si>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</si>
  <si>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</si>
  <si>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</si>
  <si>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</si>
  <si>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</si>
  <si>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</si>
  <si>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</si>
  <si>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</si>
  <si>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</si>
  <si>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</si>
  <si>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</si>
  <si>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</si>
  <si>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</si>
  <si>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</si>
  <si>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</si>
  <si>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</si>
  <si>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</si>
  <si>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</si>
  <si>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</si>
  <si>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</si>
  <si>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</si>
  <si>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</si>
  <si>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</si>
  <si>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</si>
  <si>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</si>
  <si>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</si>
  <si>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</si>
  <si>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</si>
  <si>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</si>
  <si>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</si>
  <si>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</si>
  <si>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</si>
  <si>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</si>
  <si>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</si>
  <si>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</si>
  <si>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</si>
  <si>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</si>
  <si>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</si>
  <si>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</si>
  <si>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</si>
  <si>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</si>
  <si>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</si>
  <si>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</si>
  <si>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</si>
  <si>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</si>
  <si>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</si>
  <si>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</si>
  <si>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</si>
  <si>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</si>
  <si>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</si>
  <si>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</si>
  <si>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</si>
  <si>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</si>
  <si>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</si>
  <si>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</si>
  <si>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</si>
  <si>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</si>
  <si>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</si>
  <si>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</si>
  <si>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</si>
  <si>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</si>
  <si>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</si>
  <si>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</si>
  <si>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</si>
  <si>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</si>
  <si>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</si>
  <si>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</si>
  <si>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</si>
  <si>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</si>
  <si>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</si>
  <si>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</si>
  <si>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</si>
  <si>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</si>
  <si>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</si>
  <si>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</si>
  <si>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</si>
  <si>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</si>
  <si>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</si>
  <si>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</si>
  <si>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</si>
  <si>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</si>
  <si>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</si>
  <si>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</si>
  <si>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</si>
  <si>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</si>
  <si>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</si>
  <si>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</si>
  <si>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</si>
  <si>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</si>
  <si>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</si>
  <si>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</si>
  <si>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</si>
  <si>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</si>
  <si>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</si>
  <si>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</si>
  <si>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</si>
  <si>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</si>
  <si>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</si>
  <si>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</si>
  <si>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</si>
  <si>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</si>
  <si>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</si>
  <si>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</si>
  <si>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</si>
  <si>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</si>
  <si>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</si>
  <si>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</si>
  <si>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</si>
  <si>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</si>
  <si>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</si>
  <si>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</si>
  <si>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</si>
  <si>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</si>
  <si>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</si>
  <si>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</si>
  <si>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</si>
  <si>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</si>
  <si>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</si>
  <si>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</si>
  <si>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</si>
  <si>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</si>
  <si>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</si>
  <si>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</si>
  <si>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</si>
  <si>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</si>
  <si>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</si>
  <si>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</si>
  <si>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</si>
  <si>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</si>
  <si>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</si>
  <si>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</si>
  <si>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</si>
  <si>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</si>
  <si>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</si>
  <si>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</si>
  <si>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</si>
  <si>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</si>
  <si>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</si>
  <si>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</si>
  <si>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</si>
  <si>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</si>
  <si>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</si>
  <si>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</si>
  <si>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</si>
  <si>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</si>
  <si>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</si>
  <si>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</si>
  <si>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</si>
  <si>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</si>
  <si>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</si>
  <si>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</si>
  <si>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</si>
  <si>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</si>
  <si>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</si>
  <si>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</si>
  <si>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</si>
  <si>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</si>
  <si>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</si>
  <si>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</si>
  <si>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</si>
  <si>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</si>
  <si>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</si>
  <si>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</si>
  <si>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</si>
  <si>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</si>
  <si>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</si>
  <si>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</si>
  <si>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</si>
  <si>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</si>
  <si>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</si>
  <si>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</si>
  <si>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</si>
  <si>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</si>
  <si>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</si>
  <si>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</si>
  <si>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</si>
  <si>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</si>
  <si>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</si>
  <si>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</si>
  <si>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</si>
  <si>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</si>
  <si>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</si>
  <si>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</si>
  <si>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</si>
  <si>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</si>
  <si>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</si>
  <si>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</si>
  <si>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</si>
  <si>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</si>
  <si>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</si>
  <si>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</si>
  <si>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</si>
  <si>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</si>
  <si>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</si>
  <si>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</si>
  <si>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</si>
  <si>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</si>
  <si>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</si>
  <si>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</si>
  <si>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</si>
  <si>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</si>
  <si>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</si>
  <si>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</si>
  <si>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</si>
  <si>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</si>
  <si>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</si>
  <si>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</si>
  <si>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</si>
  <si>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</si>
  <si>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</si>
  <si>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</si>
  <si>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</si>
  <si>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</si>
  <si>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</si>
  <si>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</si>
  <si>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</si>
  <si>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</si>
  <si>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</si>
  <si>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</si>
  <si>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</si>
  <si>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</si>
  <si>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</si>
  <si>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</si>
  <si>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</si>
  <si>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</si>
  <si>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</si>
  <si>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</si>
  <si>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</si>
  <si>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</si>
  <si>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</si>
  <si>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</si>
  <si>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</si>
  <si>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</si>
  <si>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</si>
  <si>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</si>
  <si>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</si>
  <si>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</si>
  <si>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</si>
  <si>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</si>
  <si>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</si>
  <si>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</si>
  <si>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</si>
  <si>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</si>
  <si>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</si>
  <si>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</si>
  <si>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</si>
  <si>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</si>
  <si>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</si>
  <si>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</si>
  <si>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</si>
  <si>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</si>
  <si>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</si>
  <si>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</si>
  <si>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</si>
  <si>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</si>
  <si>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</si>
  <si>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</si>
  <si>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</si>
  <si>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</si>
  <si>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</si>
  <si>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</si>
  <si>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</si>
  <si>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</si>
  <si>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</si>
  <si>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</si>
  <si>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</si>
  <si>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</si>
  <si>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</si>
  <si>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</si>
  <si>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</si>
  <si>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</si>
  <si>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</si>
  <si>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</si>
  <si>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</si>
  <si>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</si>
  <si>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</si>
  <si>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</si>
  <si>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</si>
  <si>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</si>
  <si>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</si>
  <si>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</si>
  <si>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</si>
  <si>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</si>
  <si>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</si>
  <si>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</si>
  <si>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</si>
  <si>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</si>
  <si>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</si>
  <si>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</si>
  <si>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</si>
  <si>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</si>
  <si>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</si>
  <si>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</si>
  <si>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</si>
  <si>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</si>
  <si>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</si>
  <si>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</si>
  <si>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</si>
  <si>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</si>
  <si>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</si>
  <si>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</si>
  <si>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</si>
  <si>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</si>
  <si>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</si>
  <si>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</si>
  <si>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</si>
  <si>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</si>
  <si>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</si>
  <si>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</si>
  <si>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</si>
  <si>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</si>
  <si>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</si>
  <si>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</si>
  <si>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</si>
  <si>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</si>
  <si>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</si>
  <si>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</si>
  <si>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</si>
  <si>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</si>
  <si>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</si>
  <si>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</si>
  <si>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</si>
  <si>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</si>
  <si>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</si>
  <si>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</si>
  <si>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</si>
  <si>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</si>
  <si>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</si>
  <si>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</si>
  <si>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</si>
  <si>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</si>
  <si>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</si>
  <si>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</si>
  <si>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</si>
  <si>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</si>
  <si>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</si>
  <si>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</si>
  <si>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</si>
  <si>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</si>
  <si>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</si>
  <si>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</si>
  <si>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</si>
  <si>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</si>
  <si>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</si>
  <si>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</si>
  <si>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</si>
  <si>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</si>
  <si>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</si>
  <si>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</si>
  <si>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</si>
  <si>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</si>
  <si>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</si>
  <si>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</si>
  <si>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</si>
  <si>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</si>
  <si>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</si>
  <si>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</si>
  <si>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</si>
  <si>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</si>
  <si>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</si>
  <si>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</si>
  <si>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</si>
  <si>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</si>
  <si>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</si>
  <si>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</si>
  <si>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</si>
  <si>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</si>
  <si>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</si>
  <si>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</si>
  <si>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</si>
  <si>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</si>
  <si>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</si>
  <si>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</si>
  <si>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</si>
  <si>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</si>
  <si>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</si>
  <si>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</si>
  <si>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</si>
  <si>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</si>
  <si>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</si>
  <si>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</si>
  <si>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</si>
  <si>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</si>
  <si>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</si>
  <si>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</si>
  <si>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</si>
  <si>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</si>
  <si>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</si>
  <si>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</si>
  <si>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</si>
  <si>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</si>
  <si>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</si>
  <si>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</si>
  <si>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</si>
  <si>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</si>
  <si>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</si>
  <si>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</si>
  <si>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</si>
  <si>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</si>
  <si>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</si>
  <si>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</si>
  <si>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</si>
  <si>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</si>
  <si>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</si>
  <si>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</si>
  <si>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</si>
  <si>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</si>
  <si>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</si>
  <si>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</si>
  <si>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</si>
  <si>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</si>
  <si>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</si>
  <si>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</si>
  <si>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</si>
  <si>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</si>
  <si>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</si>
  <si>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</si>
  <si>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</si>
  <si>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</si>
  <si>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</si>
  <si>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</si>
  <si>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</si>
  <si>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</si>
  <si>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</si>
  <si>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</si>
  <si>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</si>
  <si>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</si>
  <si>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</si>
  <si>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</si>
  <si>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</si>
  <si>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</si>
  <si>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</si>
  <si>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</si>
  <si>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</si>
  <si>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</si>
  <si>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</si>
  <si>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</si>
  <si>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</si>
  <si>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</si>
  <si>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</si>
  <si>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</si>
  <si>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</si>
  <si>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</si>
  <si>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</si>
  <si>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</si>
  <si>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</si>
  <si>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</si>
  <si>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</si>
  <si>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</si>
  <si>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</si>
  <si>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</si>
  <si>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</si>
  <si>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</si>
  <si>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</si>
  <si>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</si>
  <si>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</si>
  <si>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</si>
  <si>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</si>
  <si>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</si>
  <si>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</si>
  <si>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</si>
  <si>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</si>
  <si>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</si>
  <si>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</si>
  <si>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</si>
  <si>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</si>
  <si>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</si>
  <si>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</si>
  <si>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</si>
  <si>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</si>
  <si>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</si>
  <si>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</si>
  <si>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</si>
  <si>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</si>
  <si>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</si>
  <si>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</si>
  <si>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</si>
  <si>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</si>
  <si>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</si>
  <si>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</si>
  <si>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</si>
  <si>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</si>
  <si>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</si>
  <si>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</si>
  <si>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</si>
  <si>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</si>
  <si>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</si>
  <si>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</si>
  <si>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</si>
  <si>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</si>
  <si>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</si>
  <si>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</si>
  <si>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</si>
  <si>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</si>
  <si>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</si>
  <si>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</si>
  <si>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</si>
  <si>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</si>
  <si>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</si>
  <si>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</si>
  <si>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</si>
  <si>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</si>
  <si>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</si>
  <si>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</si>
  <si>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</si>
  <si>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</si>
  <si>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</si>
  <si>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</si>
  <si>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</si>
  <si>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</si>
  <si>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</si>
  <si>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</si>
  <si>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</si>
  <si>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</si>
  <si>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</si>
  <si>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</si>
  <si>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</si>
  <si>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</si>
  <si>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</si>
  <si>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</si>
  <si>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</si>
  <si>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</si>
  <si>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</si>
  <si>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</si>
  <si>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</si>
  <si>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</si>
  <si>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</si>
  <si>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</si>
  <si>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</si>
  <si>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</si>
  <si>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</si>
  <si>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</si>
  <si>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</si>
  <si>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</si>
  <si>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</si>
  <si>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</si>
  <si>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</si>
  <si>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</si>
  <si>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</si>
  <si>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</si>
  <si>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</si>
  <si>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</si>
  <si>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</si>
  <si>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</si>
  <si>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</si>
  <si>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</si>
  <si>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</si>
  <si>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</si>
  <si>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</si>
  <si>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</si>
  <si>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</si>
  <si>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</si>
  <si>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</si>
  <si>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</si>
  <si>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</si>
  <si>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</si>
  <si>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</si>
  <si>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</si>
  <si>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</si>
  <si>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</si>
  <si>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</si>
  <si>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</si>
  <si>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</si>
  <si>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</si>
  <si>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</si>
  <si>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</si>
  <si>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</si>
  <si>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</si>
  <si>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</si>
  <si>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</si>
  <si>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</si>
  <si>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</si>
  <si>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</si>
  <si>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</si>
  <si>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</si>
  <si>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</si>
  <si>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</si>
  <si>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</si>
  <si>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</si>
  <si>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</si>
  <si>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</si>
  <si>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</si>
  <si>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</si>
  <si>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</si>
  <si>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</si>
  <si>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</si>
  <si>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</si>
  <si>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</si>
  <si>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</si>
  <si>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</si>
  <si>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</si>
  <si>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</si>
  <si>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</si>
  <si>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</si>
  <si>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</si>
  <si>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</si>
  <si>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</si>
  <si>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</si>
  <si>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</si>
  <si>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</si>
  <si>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</si>
  <si>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</si>
  <si>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</si>
  <si>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</si>
  <si>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</si>
  <si>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</si>
  <si>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</si>
  <si>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</si>
  <si>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</si>
  <si>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</si>
  <si>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</si>
  <si>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</si>
  <si>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</si>
  <si>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</si>
  <si>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</si>
  <si>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</si>
  <si>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</si>
  <si>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</si>
  <si>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</si>
  <si>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</si>
  <si>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</si>
  <si>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</si>
  <si>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</si>
  <si>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</si>
  <si>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</si>
  <si>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</si>
  <si>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</si>
  <si>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</si>
  <si>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</si>
  <si>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</si>
  <si>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</si>
  <si>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</si>
  <si>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</si>
  <si>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</si>
  <si>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</si>
  <si>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</si>
  <si>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</si>
  <si>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</si>
  <si>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</si>
  <si>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</si>
  <si>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</si>
  <si>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</si>
  <si>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</si>
  <si>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</si>
  <si>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</si>
  <si>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</si>
  <si>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</si>
  <si>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</si>
  <si>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</si>
  <si>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</si>
  <si>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</si>
  <si>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</si>
  <si>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</si>
  <si>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</si>
  <si>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</si>
  <si>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</si>
  <si>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</si>
  <si>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</si>
  <si>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</si>
  <si>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</si>
  <si>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</si>
  <si>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</si>
  <si>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</si>
  <si>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</si>
  <si>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</si>
  <si>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</si>
  <si>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</si>
  <si>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</si>
  <si>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</si>
  <si>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</si>
  <si>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</si>
  <si>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</si>
  <si>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</si>
  <si>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</si>
  <si>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</si>
  <si>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</si>
  <si>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</si>
  <si>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</si>
  <si>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</si>
  <si>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</si>
  <si>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</si>
  <si>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</si>
  <si>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</si>
  <si>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</si>
  <si>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</si>
  <si>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</si>
  <si>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</si>
  <si>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</si>
  <si>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</si>
  <si>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</si>
  <si>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</si>
  <si>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</si>
  <si>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</si>
  <si>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</si>
  <si>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</si>
  <si>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</si>
  <si>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</si>
  <si>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</si>
  <si>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</si>
  <si>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</si>
  <si>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</si>
  <si>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</si>
  <si>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</si>
  <si>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</si>
  <si>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</si>
  <si>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</si>
  <si>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</si>
  <si>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</si>
  <si>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</si>
  <si>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</si>
  <si>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</si>
  <si>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</si>
  <si>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</si>
  <si>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</si>
  <si>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</si>
  <si>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</si>
  <si>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</si>
  <si>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</si>
  <si>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</si>
  <si>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</si>
  <si>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</si>
  <si>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</si>
  <si>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</si>
  <si>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</si>
  <si>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</si>
  <si>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</si>
  <si>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</si>
  <si>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</si>
  <si>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</si>
  <si>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</si>
  <si>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</si>
  <si>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</si>
  <si>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</si>
  <si>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</si>
  <si>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</si>
  <si>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</si>
  <si>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</si>
  <si>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</si>
  <si>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</si>
  <si>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</si>
  <si>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</si>
  <si>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</si>
  <si>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</si>
  <si>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</si>
  <si>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</si>
  <si>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</si>
  <si>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</si>
  <si>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</si>
  <si>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</si>
  <si>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</si>
  <si>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</si>
  <si>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</si>
  <si>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</si>
  <si>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</si>
  <si>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</si>
  <si>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</si>
  <si>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</si>
  <si>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</si>
  <si>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</si>
  <si>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</si>
  <si>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</si>
  <si>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</si>
  <si>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</si>
  <si>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</si>
  <si>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</si>
  <si>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</si>
  <si>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</si>
  <si>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</si>
  <si>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</si>
  <si>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</si>
  <si>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</si>
  <si>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</si>
  <si>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</si>
  <si>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</si>
  <si>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</si>
  <si>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</si>
  <si>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</si>
  <si>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</si>
  <si>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</si>
  <si>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</si>
  <si>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</si>
  <si>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</si>
  <si>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</si>
  <si>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</si>
  <si>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</si>
  <si>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</si>
  <si>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</si>
  <si>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</si>
  <si>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</si>
  <si>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</si>
  <si>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</si>
  <si>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</si>
  <si>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</si>
  <si>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</si>
  <si>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</si>
  <si>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</si>
  <si>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</si>
  <si>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</si>
  <si>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</si>
  <si>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</si>
  <si>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</si>
  <si>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</si>
  <si>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</si>
  <si>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</si>
  <si>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</si>
  <si>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</si>
  <si>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</si>
  <si>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</si>
  <si>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</si>
  <si>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</si>
  <si>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</si>
  <si>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</si>
  <si>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</si>
  <si>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</si>
  <si>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</si>
  <si>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</si>
  <si>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</si>
  <si>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</si>
  <si>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</si>
  <si>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</si>
  <si>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</si>
  <si>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</si>
  <si>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</si>
  <si>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</si>
  <si>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</si>
  <si>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</si>
  <si>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</si>
  <si>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</si>
  <si>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</si>
  <si>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</si>
  <si>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</si>
  <si>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</si>
  <si>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</si>
  <si>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</si>
  <si>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</si>
  <si>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</si>
  <si>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</si>
  <si>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</si>
  <si>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</si>
  <si>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</si>
  <si>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</si>
  <si>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</si>
  <si>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</si>
  <si>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</si>
  <si>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</si>
  <si>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</si>
  <si>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</si>
  <si>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</si>
  <si>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</si>
  <si>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</si>
  <si>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</si>
  <si>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</si>
  <si>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</si>
  <si>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</si>
  <si>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</si>
  <si>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</si>
  <si>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</si>
  <si>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</si>
  <si>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</si>
  <si>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</si>
  <si>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</si>
  <si>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</si>
  <si>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</si>
  <si>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</si>
  <si>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</si>
  <si>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</si>
  <si>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</si>
  <si>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</si>
  <si>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</si>
  <si>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</si>
  <si>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</si>
  <si>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</si>
  <si>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</si>
  <si>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</si>
  <si>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</si>
  <si>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</si>
  <si>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</si>
  <si>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</si>
  <si>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</si>
  <si>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</si>
  <si>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</si>
  <si>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</si>
  <si>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</si>
  <si>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</si>
  <si>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</si>
  <si>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</si>
  <si>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</si>
  <si>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</si>
  <si>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</si>
  <si>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</si>
  <si>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</si>
  <si>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</si>
  <si>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</si>
  <si>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</si>
  <si>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</si>
  <si>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</si>
  <si>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</si>
  <si>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</si>
  <si>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</si>
  <si>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</si>
  <si>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</si>
  <si>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</si>
  <si>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</si>
  <si>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</si>
  <si>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</si>
  <si>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</si>
  <si>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</si>
  <si>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</si>
  <si>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</si>
  <si>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</si>
  <si>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</si>
  <si>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</si>
  <si>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</si>
  <si>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</si>
  <si>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</si>
  <si>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</si>
  <si>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</si>
  <si>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</si>
  <si>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</si>
  <si>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</si>
  <si>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</si>
  <si>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</si>
  <si>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</si>
  <si>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</si>
  <si>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</si>
  <si>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</si>
  <si>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</si>
  <si>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</si>
  <si>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</si>
  <si>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</si>
  <si>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</si>
  <si>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</si>
  <si>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</si>
  <si>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</si>
  <si>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</si>
  <si>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</si>
  <si>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</si>
  <si>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</si>
  <si>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</si>
  <si>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</si>
  <si>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</si>
  <si>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</si>
  <si>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</si>
  <si>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</si>
  <si>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</si>
  <si>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</si>
  <si>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</si>
  <si>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</si>
  <si>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</si>
  <si>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</si>
  <si>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</si>
  <si>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</si>
  <si>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</si>
  <si>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</si>
  <si>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</si>
  <si>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</si>
  <si>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</si>
  <si>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</si>
  <si>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</si>
  <si>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</si>
  <si>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</si>
  <si>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</si>
  <si>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</si>
  <si>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</si>
  <si>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</si>
  <si>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</si>
  <si>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</si>
  <si>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</si>
  <si>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</si>
  <si>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</si>
  <si>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</si>
  <si>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</si>
  <si>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</si>
  <si>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</si>
  <si>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</si>
  <si>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</si>
  <si>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</si>
  <si>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</si>
  <si>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</si>
  <si>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</si>
  <si>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</si>
  <si>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</si>
  <si>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</si>
  <si>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</si>
  <si>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</si>
  <si>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</si>
  <si>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</si>
  <si>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</si>
  <si>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</si>
  <si>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</si>
  <si>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</si>
  <si>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</si>
  <si>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</si>
  <si>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</si>
  <si>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</si>
  <si>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</si>
  <si>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</si>
  <si>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</si>
  <si>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</si>
  <si>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</si>
  <si>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</si>
  <si>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</si>
  <si>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</si>
  <si>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</si>
  <si>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</si>
  <si>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</si>
  <si>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</si>
  <si>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</si>
  <si>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</si>
  <si>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</si>
  <si>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</si>
  <si>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</si>
  <si>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</si>
  <si>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</si>
  <si>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</si>
  <si>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</si>
  <si>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</si>
  <si>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</si>
  <si>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</si>
  <si>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</si>
  <si>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</si>
  <si>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</si>
  <si>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</si>
  <si>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</si>
  <si>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</si>
  <si>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</si>
  <si>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</si>
  <si>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</si>
  <si>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</si>
  <si>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</si>
  <si>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</si>
  <si>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</si>
  <si>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</si>
  <si>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</si>
  <si>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</si>
  <si>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</si>
  <si>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</si>
  <si>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</si>
  <si>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</si>
  <si>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</si>
  <si>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</si>
  <si>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</si>
  <si>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</si>
  <si>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</si>
  <si>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</si>
  <si>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</si>
  <si>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</si>
  <si>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</si>
  <si>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</si>
  <si>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</si>
  <si>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</si>
  <si>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</si>
  <si>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</si>
  <si>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</si>
  <si>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</si>
  <si>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</si>
  <si>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</si>
  <si>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</si>
  <si>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</si>
  <si>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</si>
  <si>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</si>
  <si>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</si>
  <si>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</si>
  <si>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</si>
  <si>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</si>
  <si>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</si>
  <si>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</si>
  <si>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</si>
  <si>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</si>
  <si>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</si>
  <si>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</si>
  <si>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</si>
  <si>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</si>
  <si>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</si>
  <si>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</si>
  <si>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</si>
  <si>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</si>
  <si>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</si>
  <si>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</si>
  <si>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</si>
  <si>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</si>
  <si>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</si>
  <si>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</si>
  <si>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</si>
  <si>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</si>
  <si>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</si>
  <si>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</si>
  <si>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</si>
  <si>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</si>
  <si>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</si>
  <si>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</si>
  <si>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</si>
  <si>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</si>
  <si>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</si>
  <si>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</si>
  <si>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</si>
  <si>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</si>
  <si>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</si>
  <si>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</si>
  <si>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</si>
  <si>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</si>
  <si>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</si>
  <si>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</si>
  <si>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</si>
  <si>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</si>
  <si>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</si>
  <si>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</si>
  <si>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</si>
  <si>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</si>
  <si>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</si>
  <si>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</si>
  <si>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</si>
  <si>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</si>
  <si>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</si>
  <si>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</si>
  <si>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</si>
  <si>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</si>
  <si>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</si>
  <si>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</si>
  <si>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</si>
  <si>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</si>
  <si>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</si>
  <si>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</si>
  <si>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</si>
  <si>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</si>
  <si>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</si>
  <si>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</si>
  <si>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</si>
  <si>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</si>
  <si>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</si>
  <si>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</si>
  <si>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</si>
  <si>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</si>
  <si>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</si>
  <si>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</si>
  <si>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</si>
  <si>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</si>
  <si>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</si>
  <si>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</si>
  <si>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</si>
  <si>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</si>
  <si>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</si>
  <si>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</si>
  <si>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</si>
  <si>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</si>
  <si>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</si>
  <si>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</si>
  <si>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</si>
  <si>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</si>
  <si>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</si>
  <si>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</si>
  <si>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</si>
  <si>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</si>
  <si>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</si>
  <si>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</si>
  <si>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</si>
  <si>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</si>
  <si>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</si>
  <si>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</si>
  <si>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</si>
  <si>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</si>
  <si>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</si>
  <si>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</si>
  <si>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</si>
  <si>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</si>
  <si>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</si>
  <si>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</si>
  <si>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</si>
  <si>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</si>
  <si>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</si>
  <si>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</si>
  <si>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</si>
  <si>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</si>
  <si>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</si>
  <si>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</si>
  <si>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</si>
  <si>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</si>
  <si>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</si>
  <si>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</si>
  <si>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</si>
  <si>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</si>
  <si>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</si>
  <si>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</si>
  <si>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</si>
  <si>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</si>
  <si>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</si>
  <si>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</si>
  <si>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</si>
  <si>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</si>
  <si>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</si>
  <si>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</si>
  <si>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</si>
  <si>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</si>
  <si>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</si>
  <si>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</si>
  <si>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</si>
  <si>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</si>
  <si>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</si>
  <si>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</si>
  <si>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</si>
  <si>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</si>
  <si>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</si>
  <si>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</si>
  <si>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</si>
  <si>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</si>
  <si>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</si>
  <si>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</si>
  <si>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</si>
  <si>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</si>
  <si>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</si>
  <si>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</si>
  <si>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</si>
  <si>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</si>
  <si>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</si>
  <si>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</si>
  <si>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</si>
  <si>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</si>
  <si>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</si>
  <si>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</si>
  <si>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</si>
  <si>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</si>
  <si>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</si>
  <si>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</si>
  <si>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</si>
  <si>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</si>
  <si>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</si>
  <si>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</si>
  <si>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</si>
  <si>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</si>
  <si>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</si>
  <si>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</si>
  <si>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</si>
  <si>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</si>
  <si>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</si>
  <si>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</si>
  <si>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</si>
  <si>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</si>
  <si>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</si>
  <si>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</si>
  <si>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</si>
  <si>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</si>
  <si>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</si>
  <si>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</si>
  <si>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</si>
  <si>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</si>
  <si>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</si>
  <si>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</si>
  <si>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</si>
  <si>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</si>
  <si>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</si>
  <si>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</si>
  <si>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</si>
  <si>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</si>
  <si>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</si>
  <si>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</si>
  <si>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</si>
  <si>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</si>
  <si>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</si>
  <si>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</si>
  <si>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</si>
  <si>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</si>
  <si>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</si>
  <si>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</si>
  <si>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</si>
  <si>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</si>
  <si>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</si>
  <si>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</si>
  <si>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</si>
  <si>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</si>
  <si>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</si>
  <si>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</si>
  <si>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</si>
  <si>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</si>
  <si>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</si>
  <si>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</si>
  <si>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</si>
  <si>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</si>
  <si>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</si>
  <si>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</si>
  <si>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</si>
  <si>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</si>
  <si>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</si>
  <si>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</si>
  <si>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</si>
  <si>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</si>
  <si>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</si>
  <si>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</si>
  <si>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</si>
  <si>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</si>
  <si>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</si>
  <si>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</si>
  <si>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</si>
  <si>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</si>
  <si>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</si>
  <si>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</si>
  <si>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</si>
  <si>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</si>
  <si>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</si>
  <si>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</si>
  <si>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</si>
  <si>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</si>
  <si>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</si>
  <si>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</si>
  <si>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</si>
  <si>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</si>
  <si>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</si>
  <si>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</si>
  <si>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</si>
  <si>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</si>
  <si>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</si>
  <si>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</si>
  <si>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</si>
  <si>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</si>
  <si>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</si>
  <si>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</si>
  <si>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</si>
  <si>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</si>
  <si>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</si>
  <si>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</si>
  <si>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</si>
  <si>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</si>
  <si>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</si>
  <si>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</si>
  <si>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</si>
  <si>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</si>
  <si>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</si>
  <si>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</si>
  <si>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</si>
  <si>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</si>
  <si>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</si>
  <si>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</si>
  <si>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</si>
  <si>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</si>
  <si>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</si>
  <si>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</si>
  <si>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</si>
  <si>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</si>
  <si>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</si>
  <si>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</si>
  <si>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</si>
  <si>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</si>
  <si>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</si>
  <si>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</si>
  <si>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</si>
  <si>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</si>
  <si>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</si>
  <si>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</si>
  <si>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</si>
  <si>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</si>
  <si>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</si>
  <si>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</si>
  <si>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</si>
  <si>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</si>
  <si>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</si>
  <si>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</si>
  <si>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</si>
  <si>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</si>
  <si>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</si>
  <si>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</si>
  <si>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</si>
  <si>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</si>
  <si>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</si>
  <si>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</si>
  <si>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</si>
  <si>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</si>
  <si>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</si>
  <si>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</si>
  <si>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</si>
  <si>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</si>
  <si>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</si>
  <si>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</si>
  <si>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</si>
  <si>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</si>
  <si>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</si>
  <si>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</si>
  <si>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</si>
  <si>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</si>
  <si>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</si>
  <si>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</si>
  <si>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</si>
  <si>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</si>
  <si>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</si>
  <si>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</si>
  <si>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</si>
  <si>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</si>
  <si>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</si>
  <si>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</si>
  <si>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</si>
  <si>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</si>
  <si>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</si>
  <si>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</si>
  <si>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</si>
  <si>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</si>
  <si>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</si>
  <si>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</si>
  <si>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</si>
  <si>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</si>
  <si>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</si>
  <si>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</si>
  <si>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</si>
  <si>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</si>
  <si>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</si>
  <si>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</si>
  <si>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</si>
  <si>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</si>
  <si>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</si>
  <si>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</si>
  <si>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</si>
  <si>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</si>
  <si>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</si>
  <si>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</si>
  <si>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</si>
  <si>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</si>
  <si>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</si>
  <si>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</si>
  <si>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</si>
  <si>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</si>
  <si>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</si>
  <si>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</si>
  <si>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</si>
  <si>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</si>
  <si>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</si>
  <si>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</si>
  <si>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</si>
  <si>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</si>
  <si>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</si>
  <si>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</si>
  <si>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</si>
  <si>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</si>
  <si>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</si>
  <si>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</si>
  <si>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</si>
  <si>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</si>
  <si>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</si>
  <si>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</si>
  <si>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</si>
  <si>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</si>
  <si>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</si>
  <si>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</si>
  <si>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</si>
  <si>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</si>
  <si>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</si>
  <si>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</si>
  <si>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</si>
  <si>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</si>
  <si>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</si>
  <si>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</si>
  <si>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</si>
  <si>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</si>
  <si>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</si>
  <si>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</si>
  <si>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</si>
  <si>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</si>
  <si>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</si>
  <si>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</si>
  <si>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</si>
  <si>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</si>
  <si>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</si>
  <si>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</si>
  <si>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</si>
  <si>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</si>
  <si>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</si>
  <si>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</si>
  <si>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</si>
  <si>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</si>
  <si>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</si>
  <si>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</si>
  <si>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</si>
  <si>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</si>
  <si>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</si>
  <si>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</si>
  <si>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</si>
  <si>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</si>
  <si>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</si>
  <si>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</si>
  <si>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</si>
  <si>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</si>
  <si>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</si>
  <si>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</si>
  <si>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</si>
  <si>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</si>
  <si>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</si>
  <si>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</si>
  <si>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</si>
  <si>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</si>
  <si>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</si>
  <si>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</si>
  <si>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</si>
  <si>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</si>
  <si>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</si>
  <si>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</si>
  <si>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</si>
  <si>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</si>
  <si>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</si>
  <si>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</si>
  <si>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</si>
  <si>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</si>
  <si>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</si>
  <si>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</si>
  <si>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</si>
  <si>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</si>
  <si>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</si>
  <si>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</si>
  <si>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</si>
  <si>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</si>
  <si>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</si>
  <si>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</si>
  <si>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</si>
  <si>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</si>
  <si>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</si>
  <si>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</si>
  <si>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</si>
  <si>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</si>
  <si>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</si>
  <si>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</si>
  <si>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</si>
  <si>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</si>
  <si>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</si>
  <si>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</si>
  <si>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</si>
  <si>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</si>
  <si>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</si>
  <si>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</si>
  <si>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</si>
  <si>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</si>
  <si>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</si>
  <si>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</si>
  <si>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</si>
  <si>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</si>
  <si>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</si>
  <si>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</si>
  <si>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</si>
  <si>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</si>
  <si>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</si>
  <si>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</si>
  <si>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</si>
  <si>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</si>
  <si>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</si>
  <si>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</si>
  <si>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</si>
  <si>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</si>
  <si>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</si>
  <si>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</si>
  <si>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</si>
  <si>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</si>
  <si>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</si>
  <si>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</si>
  <si>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</si>
  <si>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</si>
  <si>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</si>
  <si>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</si>
  <si>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</si>
  <si>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</si>
  <si>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</si>
  <si>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</si>
  <si>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</si>
  <si>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</si>
  <si>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</si>
  <si>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</si>
  <si>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</si>
  <si>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</si>
  <si>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</si>
  <si>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</si>
  <si>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</si>
  <si>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</si>
  <si>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</si>
  <si>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</si>
  <si>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</si>
  <si>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</si>
  <si>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</si>
  <si>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</si>
  <si>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</si>
  <si>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</si>
  <si>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</si>
  <si>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</si>
  <si>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</si>
  <si>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</si>
  <si>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</si>
  <si>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</si>
  <si>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</si>
  <si>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</si>
  <si>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</si>
  <si>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</si>
  <si>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</si>
  <si>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</si>
  <si>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</si>
  <si>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</si>
  <si>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</si>
  <si>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</si>
  <si>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</si>
  <si>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</si>
  <si>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</si>
  <si>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</si>
  <si>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</si>
  <si>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</si>
  <si>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</si>
  <si>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</si>
  <si>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</si>
  <si>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</si>
  <si>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</si>
  <si>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</si>
  <si>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</si>
  <si>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</si>
  <si>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</si>
  <si>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</si>
  <si>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</si>
  <si>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</si>
  <si>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</si>
  <si>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</si>
  <si>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</si>
  <si>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</si>
  <si>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</si>
  <si>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</si>
  <si>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</si>
  <si>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</si>
  <si>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</si>
  <si>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</si>
  <si>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</si>
  <si>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</si>
  <si>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</si>
  <si>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</si>
  <si>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</si>
  <si>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</si>
  <si>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</si>
  <si>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</si>
  <si>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</si>
  <si>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</si>
  <si>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</si>
  <si>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</si>
  <si>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</si>
  <si>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</si>
  <si>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</si>
  <si>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</si>
  <si>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</si>
  <si>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</si>
  <si>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</si>
  <si>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</si>
  <si>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</si>
  <si>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</si>
  <si>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</si>
  <si>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</si>
  <si>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</si>
  <si>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</si>
  <si>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</si>
  <si>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</si>
  <si>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</si>
  <si>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</si>
  <si>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</si>
  <si>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</si>
  <si>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</si>
  <si>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</si>
  <si>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</si>
  <si>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</si>
  <si>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</si>
  <si>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</si>
  <si>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</si>
  <si>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</si>
  <si>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</si>
  <si>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</si>
  <si>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</si>
  <si>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</si>
  <si>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</si>
  <si>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</si>
  <si>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</si>
  <si>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</si>
  <si>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</si>
  <si>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</si>
  <si>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</si>
  <si>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</si>
  <si>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</si>
  <si>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</si>
  <si>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</si>
  <si>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</si>
  <si>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</si>
  <si>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</si>
  <si>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</si>
  <si>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</si>
  <si>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</si>
  <si>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</si>
  <si>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</si>
  <si>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</si>
  <si>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</si>
  <si>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</si>
  <si>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</si>
  <si>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</si>
  <si>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</si>
  <si>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</si>
  <si>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</si>
  <si>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</si>
  <si>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</si>
  <si>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</si>
  <si>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</si>
  <si>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</si>
  <si>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</si>
  <si>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</si>
  <si>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</si>
  <si>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</si>
  <si>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</si>
  <si>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</si>
  <si>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</si>
  <si>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</si>
  <si>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</si>
  <si>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</si>
  <si>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</si>
  <si>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</si>
  <si>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</si>
  <si>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</si>
  <si>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</si>
  <si>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</si>
  <si>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</si>
  <si>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</si>
  <si>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</si>
  <si>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</si>
  <si>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</si>
  <si>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</si>
  <si>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</si>
  <si>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</si>
  <si>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</si>
  <si>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</si>
  <si>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</si>
  <si>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</si>
  <si>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</si>
  <si>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</si>
  <si>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</si>
  <si>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</si>
  <si>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</si>
  <si>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</si>
  <si>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</si>
  <si>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</si>
  <si>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</si>
  <si>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</si>
  <si>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</si>
  <si>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</si>
  <si>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</si>
  <si>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</si>
  <si>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</si>
  <si>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</si>
  <si>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</si>
  <si>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</si>
  <si>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</si>
  <si>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</si>
  <si>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</si>
  <si>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</si>
  <si>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</si>
  <si>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</si>
  <si>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</si>
  <si>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</si>
  <si>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</si>
  <si>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</si>
  <si>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</si>
  <si>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</si>
  <si>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</si>
  <si>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</si>
  <si>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</si>
  <si>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</si>
  <si>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</si>
  <si>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</si>
  <si>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</si>
  <si>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</si>
  <si>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</si>
  <si>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</si>
  <si>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</si>
  <si>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</si>
  <si>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</si>
  <si>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</si>
  <si>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</si>
  <si>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</si>
  <si>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</si>
  <si>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</si>
  <si>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</si>
  <si>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</si>
  <si>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</si>
  <si>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</si>
  <si>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</si>
  <si>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</si>
  <si>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</si>
  <si>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</si>
  <si>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</si>
  <si>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</si>
  <si>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</si>
  <si>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</si>
  <si>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</si>
  <si>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</si>
  <si>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</si>
  <si>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</si>
  <si>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</si>
  <si>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</si>
  <si>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</si>
  <si>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</si>
  <si>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</si>
  <si>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</si>
  <si>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</si>
  <si>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</si>
  <si>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</si>
  <si>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</si>
  <si>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</si>
  <si>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</si>
  <si>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</si>
  <si>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</si>
  <si>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</si>
  <si>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</si>
  <si>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</si>
  <si>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</si>
  <si>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</si>
  <si>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</si>
  <si>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</si>
  <si>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</si>
  <si>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</si>
  <si>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</si>
  <si>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</si>
  <si>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</si>
  <si>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</si>
  <si>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</si>
  <si>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</si>
  <si>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</si>
  <si>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</si>
  <si>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</si>
  <si>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</si>
  <si>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</si>
  <si>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</si>
  <si>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</si>
  <si>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</si>
  <si>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</si>
  <si>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</si>
  <si>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</si>
  <si>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</si>
  <si>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</si>
  <si>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</si>
  <si>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</si>
  <si>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</si>
  <si>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</si>
  <si>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</si>
  <si>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</si>
  <si>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</si>
  <si>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</si>
  <si>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</si>
  <si>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</si>
  <si>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</si>
  <si>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</si>
  <si>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</si>
  <si>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</si>
  <si>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</si>
  <si>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</si>
  <si>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</si>
  <si>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</si>
  <si>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</si>
  <si>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</si>
  <si>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</si>
  <si>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</si>
  <si>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</si>
  <si>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</si>
  <si>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</si>
  <si>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</si>
  <si>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</si>
  <si>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</si>
  <si>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</si>
  <si>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</si>
  <si>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</si>
  <si>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</si>
  <si>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</si>
  <si>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</si>
  <si>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</si>
  <si>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</si>
  <si>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</si>
  <si>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</si>
  <si>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</si>
  <si>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</si>
  <si>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</si>
  <si>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</si>
  <si>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</si>
  <si>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</si>
  <si>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</si>
  <si>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</si>
  <si>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</si>
  <si>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</si>
  <si>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</si>
  <si>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</si>
  <si>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</si>
  <si>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</si>
  <si>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</si>
  <si>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</si>
  <si>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</si>
  <si>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</si>
  <si>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</si>
  <si>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</si>
  <si>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</si>
  <si>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</si>
  <si>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</si>
  <si>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</si>
  <si>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</si>
  <si>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</si>
  <si>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</si>
  <si>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</si>
  <si>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</si>
  <si>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</si>
  <si>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</si>
  <si>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</si>
  <si>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</si>
  <si>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</si>
  <si>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</si>
  <si>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</si>
  <si>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</si>
  <si>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</si>
  <si>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</si>
  <si>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</si>
  <si>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</si>
  <si>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</si>
  <si>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</si>
  <si>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</si>
  <si>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</si>
  <si>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</si>
  <si>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</si>
  <si>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</si>
  <si>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</si>
  <si>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</si>
  <si>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</si>
  <si>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</si>
  <si>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</si>
  <si>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</si>
  <si>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</si>
  <si>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</si>
  <si>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</si>
  <si>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</si>
  <si>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</si>
  <si>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</si>
  <si>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</si>
  <si>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</si>
  <si>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</si>
  <si>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</si>
  <si>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</si>
  <si>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</si>
  <si>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</si>
  <si>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</si>
  <si>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</si>
  <si>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</si>
  <si>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</si>
  <si>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</si>
  <si>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</si>
  <si>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</si>
  <si>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</si>
  <si>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</si>
  <si>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</si>
  <si>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</si>
  <si>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</si>
  <si>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</si>
  <si>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</si>
  <si>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</si>
  <si>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</si>
  <si>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</si>
  <si>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</si>
  <si>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</si>
  <si>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</si>
  <si>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</si>
  <si>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</si>
  <si>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</si>
  <si>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</si>
  <si>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</si>
  <si>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</si>
  <si>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</si>
  <si>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</si>
  <si>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</si>
  <si>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</si>
  <si>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</si>
  <si>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</si>
  <si>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</si>
  <si>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</si>
  <si>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</si>
  <si>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</si>
  <si>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</si>
  <si>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</si>
  <si>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</si>
  <si>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</si>
  <si>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</si>
  <si>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</si>
  <si>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</si>
  <si>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</si>
  <si>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</si>
  <si>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</si>
  <si>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</si>
  <si>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</si>
  <si>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</si>
  <si>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</si>
  <si>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</si>
  <si>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</si>
  <si>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</si>
  <si>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</si>
  <si>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</si>
  <si>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</si>
  <si>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</si>
  <si>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</si>
  <si>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</si>
  <si>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</si>
  <si>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</si>
  <si>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</si>
  <si>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</si>
  <si>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</si>
  <si>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</si>
  <si>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</si>
  <si>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</si>
  <si>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</si>
  <si>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</si>
  <si>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</si>
  <si>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</si>
  <si>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</si>
  <si>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</si>
  <si>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</si>
  <si>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</si>
  <si>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</si>
  <si>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</si>
  <si>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</si>
  <si>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</si>
  <si>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</si>
  <si>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</si>
  <si>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</si>
  <si>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</si>
  <si>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</si>
  <si>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</si>
  <si>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</si>
  <si>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</si>
  <si>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</si>
  <si>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</si>
  <si>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</si>
  <si>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</si>
  <si>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</si>
  <si>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</si>
  <si>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</si>
  <si>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</si>
  <si>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</si>
  <si>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</si>
  <si>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</si>
  <si>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</si>
  <si>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</si>
  <si>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</si>
  <si>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</si>
  <si>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</si>
  <si>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</si>
  <si>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</si>
  <si>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</si>
  <si>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</si>
  <si>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</si>
  <si>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</si>
  <si>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</si>
  <si>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</si>
  <si>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</si>
  <si>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</si>
  <si>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</si>
  <si>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</si>
  <si>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</si>
  <si>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</si>
  <si>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</si>
  <si>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</si>
  <si>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</si>
  <si>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</si>
  <si>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</si>
  <si>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</si>
  <si>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</si>
  <si>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</si>
  <si>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</si>
  <si>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</si>
  <si>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</si>
  <si>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</si>
  <si>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</si>
  <si>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</si>
  <si>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</si>
  <si>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</si>
  <si>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</si>
  <si>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</si>
  <si>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</si>
  <si>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</si>
  <si>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</si>
  <si>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</si>
  <si>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</si>
  <si>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</si>
  <si>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</si>
  <si>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</si>
  <si>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</si>
  <si>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</si>
  <si>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</si>
  <si>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</si>
  <si>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</si>
  <si>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</si>
  <si>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</si>
  <si>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</si>
  <si>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</si>
  <si>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</si>
  <si>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</si>
  <si>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</si>
  <si>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</si>
  <si>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</si>
  <si>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</si>
  <si>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</si>
  <si>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</si>
  <si>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</si>
  <si>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</si>
  <si>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</si>
  <si>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</si>
  <si>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</si>
  <si>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</si>
  <si>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</si>
  <si>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</si>
  <si>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</si>
  <si>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</si>
  <si>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</si>
  <si>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</si>
  <si>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</si>
  <si>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</si>
  <si>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</si>
  <si>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</si>
  <si>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</si>
  <si>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</si>
  <si>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</si>
  <si>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</si>
  <si>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</si>
  <si>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</si>
  <si>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</si>
  <si>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</si>
  <si>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</si>
  <si>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</si>
  <si>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</si>
  <si>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</si>
  <si>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</si>
  <si>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</si>
  <si>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</si>
  <si>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</si>
  <si>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</si>
  <si>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</si>
  <si>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</si>
  <si>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</si>
  <si>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</si>
  <si>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</si>
  <si>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</si>
  <si>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</si>
  <si>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</si>
  <si>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</si>
  <si>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</si>
  <si>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</si>
  <si>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</si>
  <si>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</si>
  <si>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</si>
  <si>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</si>
  <si>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</si>
  <si>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</si>
  <si>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</si>
  <si>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</si>
  <si>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</si>
  <si>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</si>
  <si>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</si>
  <si>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</si>
  <si>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</si>
  <si>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</si>
  <si>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</si>
  <si>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</si>
  <si>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</si>
  <si>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</si>
  <si>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</si>
  <si>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</si>
  <si>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</si>
  <si>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</si>
  <si>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</si>
  <si>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</si>
  <si>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</si>
  <si>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</si>
  <si>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</si>
  <si>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</si>
  <si>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</si>
  <si>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</si>
  <si>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</si>
  <si>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</si>
  <si>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</si>
  <si>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</si>
  <si>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</si>
  <si>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</si>
  <si>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</si>
  <si>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</si>
  <si>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</si>
  <si>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</si>
  <si>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</si>
  <si>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</si>
  <si>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</si>
  <si>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</si>
  <si>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</si>
  <si>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</si>
  <si>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</si>
  <si>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</si>
  <si>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</si>
  <si>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</si>
  <si>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</si>
  <si>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</si>
  <si>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</si>
  <si>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</si>
  <si>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</si>
  <si>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</si>
  <si>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</si>
  <si>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</si>
  <si>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</si>
  <si>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</si>
  <si>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</si>
  <si>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</si>
  <si>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</si>
  <si>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</si>
  <si>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</si>
  <si>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</si>
  <si>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</si>
  <si>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</si>
  <si>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</si>
  <si>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</si>
  <si>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</si>
  <si>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</si>
  <si>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</si>
  <si>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</si>
  <si>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</si>
  <si>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</si>
  <si>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</si>
  <si>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</si>
  <si>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</si>
  <si>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</si>
  <si>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</si>
  <si>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</si>
  <si>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</si>
  <si>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</si>
  <si>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</si>
  <si>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</si>
  <si>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</si>
  <si>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</si>
  <si>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</si>
  <si>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</si>
  <si>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</si>
  <si>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</si>
  <si>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</si>
  <si>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</si>
  <si>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</si>
  <si>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</si>
  <si>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</si>
  <si>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</si>
  <si>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</si>
  <si>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</si>
  <si>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</si>
  <si>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</si>
  <si>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</si>
  <si>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</si>
  <si>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</si>
  <si>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</si>
  <si>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</si>
  <si>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</si>
  <si>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</si>
  <si>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</si>
  <si>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</si>
  <si>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</si>
  <si>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</si>
  <si>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</si>
  <si>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</si>
  <si>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</si>
  <si>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</si>
  <si>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</si>
  <si>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</si>
  <si>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</si>
  <si>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</si>
  <si>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</si>
  <si>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</si>
  <si>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</si>
  <si>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</si>
  <si>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</si>
  <si>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</si>
  <si>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</si>
  <si>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</si>
  <si>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</si>
  <si>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</si>
  <si>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</si>
  <si>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</si>
  <si>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</si>
  <si>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</si>
  <si>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</si>
  <si>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</si>
  <si>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</si>
  <si>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</si>
  <si>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</si>
  <si>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</si>
  <si>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</si>
  <si>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</si>
  <si>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</si>
  <si>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</si>
  <si>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</si>
  <si>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</si>
  <si>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</si>
  <si>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</si>
  <si>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</si>
  <si>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</si>
  <si>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</si>
  <si>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</si>
  <si>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</si>
  <si>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</si>
  <si>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</si>
  <si>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</si>
  <si>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</si>
  <si>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</si>
  <si>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</si>
  <si>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</si>
  <si>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</si>
  <si>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</si>
  <si>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</si>
  <si>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</si>
  <si>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</si>
  <si>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</si>
  <si>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</si>
  <si>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</si>
  <si>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</si>
  <si>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</si>
  <si>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</si>
  <si>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</si>
  <si>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</si>
  <si>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</si>
  <si>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</si>
  <si>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</si>
  <si>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</si>
  <si>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</si>
  <si>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</si>
  <si>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</si>
  <si>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</si>
  <si>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</si>
  <si>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</si>
  <si>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</si>
  <si>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</si>
  <si>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</si>
  <si>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</si>
  <si>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</si>
  <si>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</si>
  <si>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</si>
  <si>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</si>
  <si>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</si>
  <si>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</si>
  <si>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</si>
  <si>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</si>
  <si>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</si>
  <si>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</si>
  <si>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</si>
  <si>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</si>
  <si>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</si>
  <si>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</si>
  <si>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</si>
  <si>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</si>
  <si>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</si>
  <si>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</si>
  <si>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</si>
  <si>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</si>
  <si>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</si>
  <si>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</si>
  <si>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</si>
  <si>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</si>
  <si>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</si>
  <si>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</si>
  <si>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</si>
  <si>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</si>
  <si>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</si>
  <si>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</si>
  <si>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</si>
  <si>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</si>
  <si>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</si>
  <si>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</si>
  <si>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</si>
  <si>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</si>
  <si>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</si>
  <si>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</si>
  <si>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</si>
  <si>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</si>
  <si>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</si>
  <si>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</si>
  <si>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</si>
  <si>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</si>
  <si>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</si>
  <si>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</si>
  <si>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</si>
  <si>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</si>
  <si>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</si>
  <si>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</si>
  <si>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</si>
  <si>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</si>
  <si>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</si>
  <si>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</si>
  <si>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</si>
  <si>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</si>
  <si>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</si>
  <si>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</si>
  <si>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</si>
  <si>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</si>
  <si>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</si>
  <si>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</si>
  <si>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</si>
  <si>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</si>
  <si>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</si>
  <si>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</si>
  <si>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</si>
  <si>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</si>
  <si>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</si>
  <si>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</si>
  <si>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</si>
  <si>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</si>
  <si>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</si>
  <si>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</si>
  <si>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</si>
  <si>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</si>
  <si>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</si>
  <si>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</si>
  <si>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</si>
  <si>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</si>
  <si>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</si>
  <si>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</si>
  <si>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</si>
  <si>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</si>
  <si>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</si>
  <si>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</si>
  <si>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</si>
  <si>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</si>
  <si>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</si>
  <si>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</si>
  <si>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</si>
  <si>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</si>
  <si>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</si>
  <si>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</si>
  <si>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</si>
  <si>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</si>
  <si>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</si>
  <si>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</si>
  <si>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</si>
  <si>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</si>
  <si>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</si>
  <si>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</si>
  <si>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</si>
  <si>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</si>
  <si>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</si>
  <si>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</si>
  <si>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</si>
  <si>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</si>
  <si>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</si>
  <si>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</si>
  <si>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</si>
  <si>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</si>
  <si>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</si>
  <si>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</si>
  <si>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</si>
  <si>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</si>
  <si>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</si>
  <si>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</si>
  <si>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</si>
  <si>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</si>
  <si>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</si>
  <si>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</si>
  <si>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</si>
  <si>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</si>
  <si>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</si>
  <si>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</si>
  <si>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</si>
  <si>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</si>
  <si>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</si>
  <si>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</si>
  <si>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</si>
  <si>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</si>
  <si>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</si>
  <si>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</si>
  <si>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</si>
  <si>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</si>
  <si>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</si>
  <si>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</si>
  <si>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</si>
  <si>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</si>
  <si>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</si>
  <si>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</si>
  <si>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</si>
  <si>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</si>
  <si>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</si>
  <si>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</si>
  <si>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</si>
  <si>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</si>
  <si>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</si>
  <si>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</si>
  <si>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</si>
  <si>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</si>
  <si>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</si>
  <si>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</si>
  <si>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</si>
  <si>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</si>
  <si>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</si>
  <si>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</si>
  <si>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</si>
  <si>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</si>
  <si>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</si>
  <si>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</si>
  <si>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</si>
  <si>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</si>
  <si>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</si>
  <si>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</si>
  <si>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</si>
  <si>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</si>
  <si>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</si>
  <si>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</si>
  <si>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</si>
  <si>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</si>
  <si>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</si>
  <si>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</si>
  <si>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</si>
  <si>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</si>
  <si>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</si>
  <si>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</si>
  <si>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</si>
  <si>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</si>
  <si>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</si>
  <si>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</si>
  <si>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</si>
  <si>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</si>
  <si>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</si>
  <si>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</si>
  <si>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</si>
  <si>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</si>
  <si>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</si>
  <si>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</si>
  <si>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</si>
  <si>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</si>
  <si>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</si>
  <si>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</si>
  <si>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</si>
  <si>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</si>
  <si>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</si>
  <si>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</si>
  <si>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</si>
  <si>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</si>
  <si>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</si>
  <si>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</si>
  <si>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</si>
  <si>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</si>
  <si>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</si>
  <si>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</si>
  <si>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</si>
  <si>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</si>
  <si>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</si>
  <si>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</si>
  <si>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</si>
  <si>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</si>
  <si>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</si>
  <si>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</si>
  <si>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</si>
  <si>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</si>
  <si>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</si>
  <si>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</si>
  <si>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</si>
  <si>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</si>
  <si>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</si>
  <si>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</si>
  <si>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</si>
  <si>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</si>
  <si>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</si>
  <si>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</si>
  <si>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</si>
  <si>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</si>
  <si>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</si>
  <si>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</si>
  <si>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</si>
  <si>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</si>
  <si>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</si>
  <si>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</si>
  <si>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</si>
  <si>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</si>
  <si>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</si>
  <si>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</si>
  <si>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</si>
  <si>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</si>
  <si>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</si>
  <si>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</si>
  <si>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</si>
  <si>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</si>
  <si>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</si>
  <si>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</si>
  <si>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</si>
  <si>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</si>
  <si>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</si>
  <si>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</si>
  <si>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</si>
  <si>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</si>
  <si>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</si>
  <si>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</si>
  <si>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</si>
  <si>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</si>
  <si>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</si>
  <si>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</si>
  <si>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</si>
  <si>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</si>
  <si>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</si>
  <si>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</si>
  <si>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</si>
  <si>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</si>
  <si>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</si>
  <si>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</si>
  <si>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</si>
  <si>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</si>
  <si>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</si>
  <si>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</si>
  <si>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</si>
  <si>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</si>
  <si>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</si>
  <si>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</si>
  <si>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</si>
  <si>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</si>
  <si>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</si>
  <si>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</si>
  <si>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</si>
  <si>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</si>
  <si>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</si>
  <si>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</si>
  <si>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</si>
  <si>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</si>
  <si>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</si>
  <si>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</si>
  <si>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</si>
  <si>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</si>
  <si>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</si>
  <si>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</si>
  <si>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</si>
  <si>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</si>
  <si>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</si>
  <si>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</si>
  <si>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</si>
  <si>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</si>
  <si>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</si>
  <si>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</si>
  <si>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</si>
  <si>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</si>
  <si>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</si>
  <si>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</si>
  <si>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</si>
  <si>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</si>
  <si>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</si>
  <si>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</si>
  <si>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</si>
  <si>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</si>
  <si>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</si>
  <si>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</si>
  <si>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</si>
  <si>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</si>
  <si>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</si>
  <si>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</si>
  <si>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</si>
  <si>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</si>
  <si>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</si>
  <si>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</si>
  <si>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</si>
  <si>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</si>
  <si>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</si>
  <si>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</si>
  <si>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</si>
  <si>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</si>
  <si>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</si>
  <si>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</si>
  <si>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</si>
  <si>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</si>
  <si>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</si>
  <si>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</si>
  <si>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</si>
  <si>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</si>
  <si>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</si>
  <si>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</si>
  <si>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</si>
  <si>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</si>
  <si>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</si>
  <si>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</si>
  <si>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</si>
  <si>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</si>
  <si>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</si>
  <si>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</si>
  <si>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</si>
  <si>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</si>
  <si>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</si>
  <si>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</si>
  <si>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</si>
  <si>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</si>
  <si>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</si>
  <si>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</si>
  <si>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</si>
  <si>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</si>
  <si>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</si>
  <si>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</si>
  <si>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</si>
  <si>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</si>
  <si>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</si>
  <si>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</si>
  <si>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</si>
  <si>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</si>
  <si>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</si>
  <si>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</si>
  <si>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</si>
  <si>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</si>
  <si>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</si>
  <si>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</si>
  <si>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</si>
  <si>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</si>
  <si>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</si>
  <si>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</si>
  <si>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</si>
  <si>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</si>
  <si>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</si>
  <si>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</si>
  <si>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</si>
  <si>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</si>
  <si>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</si>
  <si>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</si>
  <si>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</si>
  <si>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</si>
  <si>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</si>
  <si>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</si>
  <si>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</si>
  <si>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</si>
  <si>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</si>
  <si>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</si>
  <si>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</si>
  <si>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</si>
  <si>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</si>
  <si>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</si>
  <si>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</si>
  <si>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</si>
  <si>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</si>
  <si>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</si>
  <si>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</si>
  <si>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</si>
  <si>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</si>
  <si>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</si>
  <si>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</si>
  <si>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</si>
  <si>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</si>
  <si>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</si>
  <si>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</si>
  <si>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</si>
  <si>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</si>
  <si>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</si>
  <si>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</si>
  <si>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</si>
  <si>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</si>
  <si>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</si>
  <si>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</si>
  <si>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</si>
  <si>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</si>
  <si>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</si>
  <si>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</si>
  <si>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</si>
  <si>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</si>
  <si>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</si>
  <si>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</si>
  <si>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</si>
  <si>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</si>
  <si>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</si>
  <si>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</si>
  <si>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</si>
  <si>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</si>
  <si>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</si>
  <si>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</si>
  <si>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</si>
  <si>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</si>
  <si>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</si>
  <si>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</si>
  <si>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</si>
  <si>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</si>
  <si>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</si>
  <si>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</si>
  <si>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</si>
  <si>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</si>
  <si>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</si>
  <si>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</si>
  <si>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</si>
  <si>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</si>
  <si>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</si>
  <si>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</si>
  <si>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</si>
  <si>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</si>
  <si>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</si>
  <si>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</si>
  <si>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</si>
  <si>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</si>
  <si>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</si>
  <si>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</si>
  <si>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</si>
  <si>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</si>
  <si>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</si>
  <si>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</si>
  <si>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</si>
  <si>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</si>
  <si>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</si>
  <si>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</si>
  <si>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</si>
  <si>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</si>
  <si>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</si>
  <si>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</si>
  <si>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</si>
  <si>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</si>
  <si>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</si>
  <si>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</si>
  <si>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</si>
  <si>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</si>
  <si>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</si>
  <si>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</si>
  <si>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</si>
  <si>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</si>
  <si>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</si>
  <si>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</si>
  <si>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</si>
  <si>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</si>
  <si>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</si>
  <si>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</si>
  <si>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</si>
  <si>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</si>
  <si>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</si>
  <si>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</si>
  <si>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</si>
  <si>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</si>
  <si>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</si>
  <si>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</si>
  <si>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</si>
  <si>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</si>
  <si>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</si>
  <si>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</si>
  <si>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</si>
  <si>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</si>
  <si>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</si>
  <si>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</si>
  <si>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</si>
  <si>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</si>
  <si>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</si>
  <si>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</si>
  <si>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</si>
  <si>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</si>
  <si>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</si>
  <si>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</si>
  <si>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</si>
  <si>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</si>
  <si>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</si>
  <si>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</si>
  <si>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</si>
  <si>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</si>
  <si>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</si>
  <si>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</si>
  <si>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</si>
  <si>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</si>
  <si>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</si>
  <si>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</si>
  <si>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</si>
  <si>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</si>
  <si>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</si>
  <si>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</si>
  <si>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</si>
  <si>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</si>
  <si>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</si>
  <si>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</si>
  <si>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</si>
  <si>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</si>
  <si>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</si>
  <si>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</si>
  <si>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</si>
  <si>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</si>
  <si>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</si>
  <si>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</si>
  <si>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</si>
  <si>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</si>
  <si>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</si>
  <si>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</si>
  <si>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</si>
  <si>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</si>
  <si>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</si>
  <si>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</si>
  <si>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</si>
  <si>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</si>
  <si>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</si>
  <si>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</si>
  <si>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</si>
  <si>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</si>
  <si>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</si>
  <si>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</si>
  <si>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</si>
  <si>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</si>
  <si>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</si>
  <si>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</si>
  <si>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</si>
  <si>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</si>
  <si>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</si>
  <si>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</si>
  <si>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</si>
  <si>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</si>
  <si>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</si>
  <si>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</si>
  <si>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</si>
  <si>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</si>
  <si>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</si>
  <si>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</si>
  <si>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</si>
  <si>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</si>
  <si>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</si>
  <si>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</si>
  <si>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</si>
  <si>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</si>
  <si>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</si>
  <si>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</si>
  <si>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</si>
  <si>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</si>
  <si>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</si>
  <si>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</si>
  <si>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</si>
  <si>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</si>
  <si>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</si>
  <si>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</si>
  <si>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</si>
  <si>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</si>
  <si>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</si>
  <si>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</si>
  <si>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</si>
  <si>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</si>
  <si>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</si>
  <si>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</si>
  <si>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</si>
  <si>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</si>
  <si>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</si>
  <si>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</si>
  <si>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</si>
  <si>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</si>
  <si>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</si>
  <si>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</si>
  <si>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</si>
  <si>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</si>
  <si>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</si>
  <si>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</si>
  <si>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</si>
  <si>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</si>
  <si>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</si>
  <si>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</si>
  <si>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</si>
  <si>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</si>
  <si>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</si>
  <si>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</si>
  <si>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</si>
  <si>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</si>
  <si>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</si>
  <si>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</si>
  <si>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</si>
  <si>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</si>
  <si>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</si>
  <si>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</si>
  <si>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</si>
  <si>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</si>
  <si>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</si>
  <si>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</si>
  <si>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</si>
  <si>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</si>
  <si>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</si>
  <si>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</si>
  <si>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</si>
  <si>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</si>
  <si>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</si>
  <si>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</si>
  <si>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</si>
  <si>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</si>
  <si>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</si>
  <si>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</si>
  <si>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</si>
  <si>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</si>
  <si>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</si>
  <si>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</si>
  <si>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</si>
  <si>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</si>
  <si>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</si>
  <si>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</si>
  <si>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</si>
  <si>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</si>
  <si>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</si>
  <si>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</si>
  <si>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</si>
  <si>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</si>
  <si>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</si>
  <si>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</si>
  <si>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</si>
  <si>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</si>
  <si>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</si>
  <si>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</si>
  <si>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</si>
  <si>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</si>
  <si>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</si>
  <si>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</si>
  <si>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</si>
  <si>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</si>
  <si>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</si>
  <si>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</si>
  <si>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</si>
  <si>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</si>
  <si>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</si>
  <si>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</si>
  <si>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</si>
  <si>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</si>
  <si>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</si>
  <si>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</si>
  <si>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</si>
  <si>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</si>
  <si>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</si>
  <si>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</si>
  <si>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</si>
  <si>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</si>
  <si>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</si>
  <si>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</si>
  <si>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</si>
  <si>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</si>
  <si>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</si>
  <si>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</si>
  <si>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</si>
  <si>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</si>
  <si>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</si>
  <si>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</si>
  <si>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</si>
  <si>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</si>
  <si>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</si>
  <si>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</si>
  <si>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</si>
  <si>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</si>
  <si>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</si>
  <si>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</si>
  <si>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</si>
  <si>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</si>
  <si>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</si>
  <si>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</si>
  <si>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</si>
  <si>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</si>
  <si>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</si>
  <si>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</si>
  <si>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</si>
  <si>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</si>
  <si>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</si>
  <si>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</si>
  <si>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</si>
  <si>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</si>
  <si>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</si>
  <si>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</si>
  <si>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</si>
  <si>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</si>
  <si>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</si>
  <si>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</si>
  <si>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</si>
  <si>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</si>
  <si>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</si>
  <si>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</si>
  <si>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</si>
  <si>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</si>
  <si>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</si>
  <si>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</si>
  <si>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</si>
  <si>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</si>
  <si>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</si>
  <si>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</si>
  <si>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</si>
  <si>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</si>
  <si>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</si>
  <si>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</si>
  <si>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</si>
  <si>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</si>
  <si>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</si>
  <si>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</si>
  <si>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</si>
  <si>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</si>
  <si>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</si>
  <si>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</si>
  <si>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</si>
  <si>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</si>
  <si>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</si>
  <si>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</si>
  <si>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</si>
  <si>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</si>
  <si>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</si>
  <si>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</si>
  <si>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</si>
  <si>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</si>
  <si>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</si>
  <si>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</si>
  <si>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</si>
  <si>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</si>
  <si>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</si>
  <si>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</si>
  <si>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</si>
  <si>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</si>
  <si>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</si>
  <si>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</si>
  <si>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</si>
  <si>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</si>
  <si>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</si>
  <si>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</si>
  <si>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</si>
  <si>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</si>
  <si>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</si>
  <si>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</si>
  <si>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</si>
  <si>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</si>
  <si>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</si>
  <si>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</si>
  <si>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</si>
  <si>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</si>
  <si>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</si>
  <si>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</si>
  <si>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</si>
  <si>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</si>
  <si>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</si>
  <si>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</si>
  <si>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</si>
  <si>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</si>
  <si>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</si>
  <si>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</si>
  <si>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</si>
  <si>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</si>
  <si>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</si>
  <si>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</si>
  <si>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</si>
  <si>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</si>
  <si>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</si>
  <si>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</si>
  <si>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</si>
  <si>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</si>
  <si>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</si>
  <si>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</si>
  <si>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</si>
  <si>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</si>
  <si>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</si>
  <si>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</si>
  <si>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</si>
  <si>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</si>
  <si>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</si>
  <si>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</si>
  <si>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</si>
  <si>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</si>
  <si>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</si>
  <si>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</si>
  <si>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</si>
  <si>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</si>
  <si>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</si>
  <si>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</si>
  <si>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</si>
  <si>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</si>
  <si>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</si>
  <si>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</si>
  <si>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</si>
  <si>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</si>
  <si>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</si>
  <si>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</si>
  <si>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</si>
  <si>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</si>
  <si>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</si>
  <si>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</si>
  <si>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</si>
  <si>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</si>
  <si>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</si>
  <si>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</si>
  <si>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</si>
  <si>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</si>
  <si>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</si>
  <si>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</si>
  <si>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</si>
  <si>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</si>
  <si>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</si>
  <si>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</si>
  <si>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</si>
  <si>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</si>
  <si>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</si>
  <si>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</si>
  <si>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</si>
  <si>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</si>
  <si>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</si>
  <si>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</si>
  <si>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</si>
  <si>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</si>
  <si>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</si>
  <si>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</si>
  <si>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</si>
  <si>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</si>
  <si>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</si>
  <si>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</si>
  <si>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</si>
  <si>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</si>
  <si>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</si>
  <si>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</si>
  <si>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</si>
  <si>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</si>
  <si>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</si>
  <si>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</si>
  <si>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</si>
  <si>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</si>
  <si>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</si>
  <si>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</si>
  <si>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</si>
  <si>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</si>
  <si>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</si>
  <si>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</si>
  <si>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</si>
  <si>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</si>
  <si>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</si>
  <si>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</si>
  <si>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</si>
  <si>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</si>
  <si>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</si>
  <si>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</si>
  <si>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</si>
  <si>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</si>
  <si>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</si>
  <si>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</si>
  <si>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</si>
  <si>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</si>
  <si>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</si>
  <si>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</si>
  <si>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</si>
  <si>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</si>
  <si>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</si>
  <si>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</si>
  <si>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</si>
  <si>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</si>
  <si>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</si>
  <si>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</si>
  <si>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</si>
  <si>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</si>
  <si>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</si>
  <si>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</si>
  <si>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</si>
  <si>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</si>
  <si>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</si>
  <si>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</si>
  <si>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</si>
  <si>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</si>
  <si>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</si>
  <si>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</si>
  <si>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</si>
  <si>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</si>
  <si>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</si>
  <si>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</si>
  <si>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</si>
  <si>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</si>
  <si>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</si>
  <si>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</si>
  <si>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</si>
  <si>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</si>
  <si>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</si>
  <si>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</si>
  <si>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</si>
  <si>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</si>
  <si>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</si>
  <si>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</si>
  <si>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</si>
  <si>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</si>
  <si>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</si>
  <si>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</si>
  <si>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</si>
  <si>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</si>
  <si>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</si>
  <si>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</si>
  <si>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</si>
  <si>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</si>
  <si>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</si>
  <si>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</si>
  <si>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</si>
  <si>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</si>
  <si>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</si>
  <si>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</si>
  <si>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</si>
  <si>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</si>
  <si>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</si>
  <si>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</si>
  <si>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</si>
  <si>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</si>
  <si>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</si>
  <si>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</si>
  <si>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</si>
  <si>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</si>
  <si>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</si>
  <si>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</si>
  <si>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</si>
  <si>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</si>
  <si>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</si>
  <si>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</si>
  <si>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</si>
  <si>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</si>
  <si>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</si>
  <si>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</si>
  <si>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</si>
  <si>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</si>
  <si>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</si>
  <si>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</si>
  <si>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</si>
  <si>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</si>
  <si>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</si>
  <si>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</si>
  <si>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</si>
  <si>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</si>
  <si>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</si>
  <si>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</si>
  <si>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</si>
  <si>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</si>
  <si>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</si>
  <si>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</si>
  <si>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</si>
  <si>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</si>
  <si>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</si>
  <si>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</si>
  <si>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</si>
  <si>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</si>
  <si>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</si>
  <si>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</si>
  <si>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</si>
  <si>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</si>
  <si>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</si>
  <si>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</si>
  <si>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</si>
  <si>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</si>
  <si>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</si>
  <si>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</si>
  <si>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</si>
  <si>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</si>
  <si>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</si>
  <si>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</si>
  <si>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</si>
  <si>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</si>
  <si>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</si>
  <si>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</si>
  <si>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</si>
  <si>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</si>
  <si>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</si>
  <si>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</si>
  <si>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</si>
  <si>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</si>
  <si>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</si>
  <si>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</si>
  <si>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</si>
  <si>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</si>
  <si>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</si>
  <si>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</si>
  <si>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</si>
  <si>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</si>
  <si>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</si>
  <si>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</si>
  <si>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</si>
  <si>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</si>
  <si>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</si>
  <si>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</si>
  <si>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</si>
  <si>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</si>
  <si>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</si>
  <si>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</si>
  <si>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</si>
  <si>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</si>
  <si>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</si>
  <si>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</si>
  <si>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</si>
  <si>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</si>
  <si>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</si>
  <si>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</si>
  <si>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</si>
  <si>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</si>
  <si>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</si>
  <si>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</si>
  <si>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</si>
  <si>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</si>
  <si>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</si>
  <si>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</si>
  <si>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</si>
  <si>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</si>
  <si>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</si>
  <si>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</si>
  <si>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</si>
  <si>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</si>
  <si>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</si>
  <si>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</si>
  <si>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</si>
  <si>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</si>
  <si>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</si>
  <si>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</si>
  <si>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</si>
  <si>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</si>
  <si>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</si>
  <si>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</si>
  <si>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</si>
  <si>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</si>
  <si>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</si>
  <si>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</si>
  <si>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</si>
  <si>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</si>
  <si>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</si>
  <si>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</si>
  <si>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</si>
  <si>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</si>
  <si>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</si>
  <si>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</si>
  <si>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</si>
  <si>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</si>
  <si>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</si>
  <si>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</si>
  <si>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</si>
  <si>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</si>
  <si>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</si>
  <si>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</si>
  <si>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</si>
  <si>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</si>
  <si>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</si>
  <si>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</si>
  <si>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</si>
  <si>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</si>
  <si>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</si>
  <si>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</si>
  <si>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</si>
  <si>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</si>
  <si>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</si>
  <si>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</si>
  <si>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</si>
  <si>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</si>
  <si>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</si>
  <si>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</si>
  <si>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</si>
  <si>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</si>
  <si>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</si>
  <si>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</si>
  <si>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</si>
  <si>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</si>
  <si>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</si>
  <si>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</si>
  <si>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</si>
  <si>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</si>
  <si>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</si>
  <si>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</si>
  <si>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</si>
  <si>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</si>
  <si>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</si>
  <si>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</si>
  <si>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</si>
  <si>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</si>
  <si>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</si>
  <si>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</si>
  <si>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</si>
  <si>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</si>
  <si>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</si>
  <si>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</si>
  <si>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</si>
  <si>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</si>
  <si>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</si>
  <si>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</si>
  <si>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</si>
  <si>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</si>
  <si>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</si>
  <si>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</si>
  <si>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</si>
  <si>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</si>
  <si>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</si>
  <si>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</si>
  <si>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</si>
  <si>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</si>
  <si>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</si>
  <si>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</si>
  <si>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</si>
  <si>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</si>
  <si>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</si>
  <si>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</si>
  <si>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</si>
  <si>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</si>
  <si>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</si>
  <si>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</si>
  <si>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</si>
  <si>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</si>
  <si>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</si>
  <si>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</si>
  <si>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</si>
  <si>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</si>
  <si>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</si>
  <si>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</si>
  <si>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</si>
  <si>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</si>
  <si>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</si>
  <si>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</si>
  <si>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</si>
  <si>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</si>
  <si>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</si>
  <si>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</si>
  <si>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</si>
  <si>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</si>
  <si>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</si>
  <si>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</si>
  <si>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</si>
  <si>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</si>
  <si>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</si>
  <si>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</si>
  <si>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</si>
  <si>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</si>
  <si>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</si>
  <si>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</si>
  <si>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</si>
  <si>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</si>
  <si>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</si>
  <si>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</si>
  <si>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</si>
  <si>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</si>
  <si>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</si>
  <si>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</si>
  <si>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</si>
  <si>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</si>
  <si>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</si>
  <si>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</si>
  <si>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</si>
  <si>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</si>
  <si>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</si>
  <si>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</si>
  <si>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</si>
  <si>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</si>
  <si>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</si>
  <si>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</si>
  <si>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</si>
  <si>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</si>
  <si>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</si>
  <si>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</si>
  <si>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</si>
  <si>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</si>
  <si>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</si>
  <si>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</si>
  <si>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</si>
  <si>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</si>
  <si>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</si>
  <si>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</si>
  <si>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</si>
  <si>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</si>
  <si>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</si>
  <si>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</si>
  <si>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</si>
  <si>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</si>
  <si>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</si>
  <si>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</si>
  <si>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</si>
  <si>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</si>
  <si>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</si>
  <si>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</si>
  <si>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</si>
  <si>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</si>
  <si>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</si>
  <si>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</si>
  <si>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</si>
  <si>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</si>
  <si>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</si>
  <si>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</si>
  <si>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</si>
  <si>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</si>
  <si>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</si>
  <si>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</si>
  <si>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</si>
  <si>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</si>
  <si>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</si>
  <si>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</si>
  <si>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</si>
  <si>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</si>
  <si>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</si>
  <si>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</si>
  <si>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</si>
  <si>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</si>
  <si>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</si>
  <si>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</si>
  <si>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</si>
  <si>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</si>
  <si>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</si>
  <si>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</si>
  <si>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</si>
  <si>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</si>
  <si>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</si>
  <si>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</si>
  <si>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</si>
  <si>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</si>
  <si>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</si>
  <si>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</si>
  <si>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</si>
  <si>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</si>
  <si>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</si>
  <si>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</si>
  <si>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</si>
  <si>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</si>
  <si>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</si>
  <si>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</si>
  <si>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</si>
  <si>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</si>
  <si>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</si>
  <si>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</si>
  <si>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</si>
  <si>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</si>
  <si>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</si>
  <si>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</si>
  <si>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</si>
  <si>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</si>
  <si>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</si>
  <si>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</si>
  <si>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</si>
  <si>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</si>
  <si>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</si>
  <si>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</si>
  <si>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</si>
  <si>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</si>
  <si>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</si>
  <si>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</si>
  <si>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</si>
  <si>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</si>
  <si>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</si>
  <si>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</si>
  <si>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</si>
  <si>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</si>
  <si>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</si>
  <si>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</si>
  <si>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</si>
  <si>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</si>
  <si>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</si>
  <si>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</si>
  <si>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</si>
  <si>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</si>
  <si>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</si>
  <si>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</si>
  <si>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</si>
  <si>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</si>
  <si>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</si>
  <si>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</si>
  <si>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</si>
  <si>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</si>
  <si>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</si>
  <si>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</si>
  <si>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</si>
  <si>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</si>
  <si>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</si>
  <si>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</si>
  <si>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</si>
  <si>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</si>
  <si>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</si>
  <si>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</si>
  <si>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</si>
  <si>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</si>
  <si>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</si>
  <si>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</si>
  <si>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</si>
  <si>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</si>
  <si>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</si>
  <si>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</si>
  <si>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</si>
  <si>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</si>
  <si>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</si>
  <si>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</si>
  <si>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</si>
  <si>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</si>
  <si>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</si>
  <si>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</si>
  <si>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</si>
  <si>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</si>
  <si>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</si>
  <si>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</si>
  <si>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</si>
  <si>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</si>
  <si>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</si>
  <si>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</si>
  <si>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</si>
  <si>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</si>
  <si>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</si>
  <si>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</si>
  <si>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</si>
  <si>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</si>
  <si>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</si>
  <si>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</si>
  <si>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</si>
  <si>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</si>
  <si>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</si>
  <si>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</si>
  <si>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</si>
  <si>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</si>
  <si>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</si>
  <si>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</si>
  <si>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</si>
  <si>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</si>
  <si>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</si>
  <si>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</si>
  <si>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</si>
  <si>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</si>
  <si>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</si>
  <si>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</si>
  <si>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</si>
  <si>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</si>
  <si>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</si>
  <si>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</si>
  <si>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</si>
  <si>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</si>
  <si>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</si>
  <si>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</si>
  <si>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</si>
  <si>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</si>
  <si>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</si>
  <si>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</si>
  <si>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</si>
  <si>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</si>
  <si>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</si>
  <si>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</si>
  <si>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</si>
  <si>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</si>
  <si>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</si>
  <si>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</si>
  <si>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</si>
  <si>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</si>
  <si>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</si>
  <si>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</si>
  <si>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</si>
  <si>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</si>
  <si>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</si>
  <si>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</si>
  <si>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</si>
  <si>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</si>
  <si>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</si>
  <si>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</si>
  <si>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</si>
  <si>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</si>
  <si>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</si>
  <si>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</si>
  <si>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</si>
  <si>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</si>
  <si>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</si>
  <si>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</si>
  <si>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</si>
  <si>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</si>
  <si>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</si>
  <si>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</si>
  <si>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</si>
  <si>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</si>
  <si>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</si>
  <si>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</si>
  <si>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</si>
  <si>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</si>
  <si>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</si>
  <si>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</si>
  <si>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</si>
  <si>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</si>
  <si>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</si>
  <si>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</si>
  <si>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</si>
  <si>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</si>
  <si>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</si>
  <si>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</si>
  <si>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</si>
  <si>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</si>
  <si>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</si>
  <si>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</si>
  <si>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</si>
  <si>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</si>
  <si>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</si>
  <si>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</si>
  <si>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</si>
  <si>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</si>
  <si>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</si>
  <si>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</si>
  <si>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</si>
  <si>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</si>
  <si>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</si>
  <si>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</si>
  <si>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</si>
  <si>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</si>
  <si>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</si>
  <si>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</si>
  <si>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</si>
  <si>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</si>
  <si>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</si>
  <si>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</si>
  <si>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</si>
  <si>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</si>
  <si>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</si>
  <si>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</si>
  <si>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</si>
  <si>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</si>
  <si>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</si>
  <si>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</si>
  <si>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</si>
  <si>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</si>
  <si>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</si>
  <si>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</si>
  <si>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</si>
  <si>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</si>
  <si>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</si>
  <si>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</si>
  <si>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</si>
  <si>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</si>
  <si>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</si>
  <si>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</si>
  <si>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</si>
  <si>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</si>
  <si>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</si>
  <si>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</si>
  <si>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</si>
  <si>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</si>
  <si>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</si>
  <si>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</si>
  <si>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</si>
  <si>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</si>
  <si>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</si>
  <si>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</si>
  <si>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</si>
  <si>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</si>
  <si>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</si>
  <si>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</si>
  <si>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</si>
  <si>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</si>
  <si>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</si>
  <si>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</si>
  <si>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</si>
  <si>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</si>
  <si>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</si>
  <si>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</si>
  <si>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</si>
  <si>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</si>
  <si>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</si>
  <si>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</si>
  <si>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</si>
  <si>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</si>
  <si>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</si>
  <si>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</si>
  <si>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</si>
  <si>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</si>
  <si>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</si>
  <si>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</si>
  <si>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</si>
  <si>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</si>
  <si>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</si>
  <si>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</si>
  <si>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</si>
  <si>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</si>
  <si>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</si>
  <si>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</si>
  <si>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</si>
  <si>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</si>
  <si>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</si>
  <si>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</si>
  <si>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</si>
  <si>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</si>
  <si>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</si>
  <si>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</si>
  <si>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</si>
  <si>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</si>
  <si>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</si>
  <si>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</si>
  <si>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</si>
  <si>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</si>
  <si>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</si>
  <si>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</si>
  <si>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</si>
  <si>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</si>
  <si>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</si>
  <si>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</si>
  <si>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</si>
  <si>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</si>
  <si>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</si>
  <si>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</si>
  <si>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</si>
  <si>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</si>
  <si>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</si>
  <si>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</si>
  <si>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</si>
  <si>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</si>
  <si>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</si>
  <si>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</si>
  <si>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</si>
  <si>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</si>
  <si>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</si>
  <si>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</si>
  <si>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</si>
  <si>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</si>
  <si>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</si>
  <si>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</si>
  <si>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</si>
  <si>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</si>
  <si>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</si>
  <si>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</si>
  <si>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</si>
  <si>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</si>
  <si>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</si>
  <si>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</si>
  <si>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</si>
  <si>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</si>
  <si>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</si>
  <si>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</si>
  <si>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</si>
  <si>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</si>
  <si>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</si>
  <si>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</si>
  <si>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</si>
  <si>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</si>
  <si>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</si>
  <si>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</si>
  <si>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</si>
  <si>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</si>
  <si>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</si>
  <si>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</si>
  <si>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</si>
  <si>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</si>
  <si>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</si>
  <si>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</si>
  <si>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</si>
  <si>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</si>
  <si>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</si>
  <si>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</si>
  <si>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</si>
  <si>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</si>
  <si>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</si>
  <si>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</si>
  <si>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</si>
  <si>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</si>
  <si>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</si>
  <si>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</si>
  <si>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</si>
  <si>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</si>
  <si>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</si>
  <si>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</si>
  <si>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</si>
  <si>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</si>
  <si>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</si>
  <si>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</si>
  <si>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</si>
  <si>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</si>
  <si>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</si>
  <si>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</si>
  <si>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</si>
  <si>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</si>
  <si>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</si>
  <si>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</si>
  <si>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</si>
  <si>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</si>
  <si>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</si>
  <si>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</si>
  <si>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</si>
  <si>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</si>
  <si>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</si>
  <si>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</si>
  <si>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</si>
  <si>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</si>
  <si>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</si>
  <si>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</si>
  <si>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</si>
  <si>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</si>
  <si>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</si>
  <si>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</si>
  <si>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</si>
  <si>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</si>
  <si>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</si>
  <si>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</si>
  <si>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</si>
  <si>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</si>
  <si>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</si>
  <si>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</si>
  <si>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</si>
  <si>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</si>
  <si>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</si>
  <si>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</si>
  <si>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</si>
  <si>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</si>
  <si>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</si>
  <si>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</si>
  <si>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</si>
  <si>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</si>
  <si>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</si>
  <si>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</si>
  <si>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</si>
  <si>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</si>
  <si>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</si>
  <si>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</si>
  <si>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</si>
  <si>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</si>
  <si>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</si>
  <si>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</si>
  <si>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</si>
  <si>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</si>
  <si>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</si>
  <si>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</si>
  <si>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</si>
  <si>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</si>
  <si>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</si>
  <si>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</si>
  <si>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</si>
  <si>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</si>
  <si>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</si>
  <si>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</si>
  <si>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</si>
  <si>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</si>
  <si>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</si>
  <si>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</si>
  <si>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</si>
  <si>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</si>
  <si>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</si>
  <si>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</si>
  <si>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</si>
  <si>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</si>
  <si>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</si>
  <si>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</si>
  <si>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</si>
  <si>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</si>
  <si>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</si>
  <si>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</si>
  <si>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</si>
  <si>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</si>
  <si>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</si>
  <si>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</si>
  <si>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</si>
  <si>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</si>
  <si>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</si>
  <si>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</si>
  <si>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</si>
  <si>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</si>
  <si>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</si>
  <si>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</si>
  <si>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</si>
  <si>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</si>
  <si>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</si>
  <si>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</si>
  <si>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</si>
  <si>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</si>
  <si>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</si>
  <si>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</si>
  <si>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</si>
  <si>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</si>
  <si>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</si>
  <si>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</si>
  <si>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</si>
  <si>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</si>
  <si>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</si>
  <si>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</si>
  <si>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</si>
  <si>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</si>
  <si>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</si>
  <si>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</si>
  <si>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</si>
  <si>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</si>
  <si>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</si>
  <si>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</si>
  <si>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</si>
  <si>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</si>
  <si>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</si>
  <si>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</si>
  <si>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</si>
  <si>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</si>
  <si>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</si>
  <si>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</si>
  <si>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</si>
  <si>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</si>
  <si>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</si>
  <si>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</si>
  <si>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</si>
  <si>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</si>
  <si>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</si>
  <si>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</si>
  <si>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</si>
  <si>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</si>
  <si>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</si>
  <si>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</si>
  <si>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</si>
  <si>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</si>
  <si>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</si>
  <si>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</si>
  <si>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</si>
  <si>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</si>
  <si>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</si>
  <si>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</si>
  <si>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</si>
  <si>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</si>
  <si>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</si>
  <si>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</si>
  <si>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</si>
  <si>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</si>
  <si>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</si>
  <si>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</si>
  <si>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</si>
  <si>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</si>
  <si>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</si>
  <si>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</si>
  <si>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</si>
  <si>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</si>
  <si>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</si>
  <si>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</si>
  <si>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</si>
  <si>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</si>
  <si>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</si>
  <si>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</si>
  <si>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</si>
  <si>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</si>
  <si>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</si>
  <si>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</si>
  <si>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</si>
  <si>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</si>
  <si>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</si>
  <si>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</si>
  <si>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</si>
  <si>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</si>
  <si>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</si>
  <si>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</si>
  <si>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</si>
  <si>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</si>
  <si>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</si>
  <si>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</si>
  <si>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</si>
  <si>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</si>
  <si>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</si>
  <si>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</si>
  <si>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</si>
  <si>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</si>
  <si>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</si>
  <si>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</si>
  <si>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</si>
  <si>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</si>
  <si>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</si>
  <si>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</si>
  <si>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</si>
  <si>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</si>
  <si>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</si>
  <si>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</si>
  <si>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</si>
  <si>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</si>
  <si>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</si>
  <si>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</si>
  <si>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</si>
  <si>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</si>
  <si>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</si>
  <si>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</si>
  <si>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</si>
  <si>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</si>
  <si>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</si>
  <si>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</si>
  <si>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</si>
  <si>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</si>
  <si>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</si>
  <si>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</si>
  <si>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</si>
  <si>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</si>
  <si>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</si>
  <si>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</si>
  <si>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</si>
  <si>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</si>
  <si>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</si>
  <si>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</si>
  <si>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</si>
  <si>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</si>
  <si>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</si>
  <si>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</si>
  <si>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</si>
  <si>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</si>
  <si>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</si>
  <si>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</si>
  <si>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</si>
  <si>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</si>
  <si>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</si>
  <si>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</si>
  <si>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</si>
  <si>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</si>
  <si>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</si>
  <si>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</si>
  <si>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</si>
  <si>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</si>
  <si>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</si>
  <si>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</si>
  <si>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</si>
  <si>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</si>
  <si>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</si>
  <si>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</si>
  <si>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</si>
  <si>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</si>
  <si>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</si>
  <si>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</si>
  <si>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</si>
  <si>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</si>
  <si>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</si>
  <si>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</si>
  <si>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</si>
  <si>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</si>
  <si>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</si>
  <si>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</si>
  <si>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</si>
  <si>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</si>
  <si>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</si>
  <si>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</si>
  <si>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</si>
  <si>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</si>
  <si>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</si>
  <si>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</si>
  <si>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</si>
  <si>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</si>
  <si>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</si>
  <si>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</si>
  <si>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</si>
  <si>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</si>
  <si>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</si>
  <si>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</si>
  <si>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</si>
  <si>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</si>
  <si>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</si>
  <si>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</si>
  <si>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</si>
  <si>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</si>
  <si>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</si>
  <si>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</si>
  <si>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</si>
  <si>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</si>
  <si>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</si>
  <si>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</si>
  <si>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</si>
  <si>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</si>
  <si>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</si>
  <si>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</si>
  <si>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</si>
  <si>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</si>
  <si>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</si>
  <si>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</si>
  <si>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</si>
  <si>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</si>
  <si>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</si>
  <si>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</si>
  <si>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</si>
  <si>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</si>
  <si>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</si>
  <si>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</si>
  <si>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</si>
  <si>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</si>
  <si>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</si>
  <si>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</si>
  <si>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</si>
  <si>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PCM-20251203-00001836</t>
  </si>
  <si>
    <t xml:space="preserve">down again ,EM 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</si>
  <si>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</si>
  <si>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</si>
  <si>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</si>
  <si>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</si>
  <si>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</si>
  <si>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</si>
  <si>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</si>
  <si>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</si>
  <si>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</si>
  <si>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</si>
  <si>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</si>
  <si>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</si>
  <si>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</si>
  <si>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</si>
  <si>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</si>
  <si>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</si>
  <si>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</si>
  <si>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</si>
  <si>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</si>
  <si>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</si>
  <si>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</si>
  <si>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</si>
  <si>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</si>
  <si>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</si>
  <si>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</si>
  <si>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</si>
  <si>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</si>
  <si>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</si>
  <si>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</si>
  <si>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</si>
  <si>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</si>
  <si>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</si>
  <si>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</si>
  <si>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</si>
  <si>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</si>
  <si>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</si>
  <si>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</si>
  <si>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</si>
  <si>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</si>
  <si>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</si>
  <si>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</si>
  <si>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</si>
  <si>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</si>
  <si>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</si>
  <si>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</si>
  <si>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</si>
  <si>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</si>
  <si>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</si>
  <si>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</si>
  <si>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</si>
  <si>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</si>
  <si>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</si>
  <si>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</si>
  <si>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</si>
  <si>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</si>
  <si>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</si>
  <si>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</si>
  <si>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</si>
  <si>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</si>
  <si>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</si>
  <si>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</si>
  <si>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</si>
  <si>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</si>
  <si>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</si>
  <si>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</si>
  <si>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</si>
  <si>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</si>
  <si>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</si>
  <si>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</si>
  <si>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</si>
  <si>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</si>
  <si>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</si>
  <si>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</si>
  <si>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</si>
  <si>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</si>
  <si>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</si>
  <si>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</si>
  <si>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</si>
  <si>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</si>
  <si>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</si>
  <si>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</si>
  <si>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</si>
  <si>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</si>
  <si>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</si>
  <si>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</si>
  <si>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</si>
  <si>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</si>
  <si>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</si>
  <si>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</si>
  <si>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</si>
  <si>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</si>
  <si>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</si>
  <si>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</si>
  <si>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</si>
  <si>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</si>
  <si>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</si>
  <si>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</si>
  <si>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</si>
  <si>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</si>
  <si>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PCM-20251203-00001940</t>
  </si>
  <si>
    <t xml:space="preserve">Site located in deep desert &amp; dangerous area , night access team will check morning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</si>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</sst>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6" totalsRowShown="0" headerRowDxfId="172" dataDxfId="171" headerRowBorderDxfId="169" tableBorderDxfId="170" totalsRowBorderDxfId="168">
  <autoFilter ref="A1:L2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9" totalsRowShown="0" headerRowDxfId="46" dataDxfId="45" headerRowBorderDxfId="43" tableBorderDxfId="44" totalsRowBorderDxfId="42">
  <autoFilter ref="A1:L2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2" totalsRowShown="0" headerRowDxfId="13" tableBorderDxfId="12">
  <autoFilter ref="A1:L43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6"/>
  <sheetViews>
    <sheetView workbookViewId="0">
      <selection activeCell="E13" sqref="E1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332.04111331018794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19228</v>
      </c>
      <c r="E3" s="127" t="s">
        <v>39106</v>
      </c>
      <c r="F3" s="126">
        <v>45994.834722222222</v>
      </c>
      <c r="G3" s="125">
        <f ca="1">IFERROR(NOW()-F3,"-")</f>
        <v>0.15481701389217051</v>
      </c>
      <c r="H3" s="126">
        <v>45994.829895833333</v>
      </c>
      <c r="I3" s="128" t="str">
        <f>IFERROR(VLOOKUP(D3,DB!A:F,6,0),"")</f>
        <v>Generator-SG</v>
      </c>
      <c r="J3" s="128" t="str">
        <f>IFERROR(VLOOKUP(D3,DB!A:G,7,0),"")</f>
        <v>Dead</v>
      </c>
      <c r="K3" s="124" t="s">
        <v>39109</v>
      </c>
      <c r="L3" s="123" t="str">
        <f>IFERROR(VLOOKUP(D3,DB!A:I,9,0),"")</f>
        <v>Latis</v>
      </c>
    </row>
    <row r="4" spans="1:15" ht="15" customHeight="1">
      <c r="A4" s="129"/>
      <c r="B4" s="128" t="str">
        <f>IFERROR(VLOOKUP(D4,DB!A:K,11,0),"")</f>
        <v/>
      </c>
      <c r="C4" s="128"/>
      <c r="D4" s="56"/>
      <c r="E4" s="127"/>
      <c r="F4" s="126"/>
      <c r="G4" s="125">
        <f ca="1">IFERROR(NOW()-F4,"-")</f>
        <v>45994.989539236114</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45994.989539236114</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45994.989539236114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45994.989539236114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45994.989539236114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45994.989539236114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45994.989539236114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45994.989539236114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45994.989539236114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45994.989539236114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45994.989539236114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45994.989539236114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45994.989539236114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45994.989539236114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45994.989539236114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45994.989539236114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45994.989539236114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45994.989539236114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45994.989539236114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45994.989539236114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45994.989539236114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45994.989539236114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45994.989539236114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45994.989539236114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45994.989539236114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45994.989539236114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45994.989539236114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45994.989539236114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45994.989539236114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45994.989539236114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45994.989539236114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45994.989539236114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45994.989539236114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45994.989539236114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45994.989539236114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45994.989539236114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45994.989539236114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45994.989539236114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45994.989539236114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45994.989539236114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45994.989539236114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45994.989539236114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45994.989539236114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45994.989539236114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45994.989539236114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45994.989539236114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45994.989539236114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45994.989539236114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45994.989539236114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45994.989539236114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45994.989539236114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45994.989539236114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45994.989539236114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45994.989539236114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45994.989539236114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45994.989539236114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45994.989539236114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45994.989539236114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45994.989539236114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45994.989539236114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45994.989539236114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45994.989539236114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45994.989539236114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45994.989539236114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45994.989539236114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45994.989539236114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45994.989539236114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45994.989539236114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45994.989539236114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45994.989539236114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45994.989539236114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45994.989539236114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45994.989539236114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45994.989539236114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45994.989539236114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45994.989539236114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45994.989539236114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45994.989539236114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45994.989539236114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45994.989539236114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45994.989539236114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45994.989539236114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45994.989539236114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45994.989539236114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45994.989539236114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45994.989539236114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45994.989539236114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45994.989539236114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45994.989539236114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45994.989539236114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45994.989539236114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45994.989539236114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45994.989539236114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45994.989539236114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45994.989539236114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45994.989539236114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45994.989539236114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45994.989539236114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45994.989539236114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45994.989539236114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45994.989539236114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45994.989539236114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45994.989539236114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45994.989539236114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45994.989539236114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45994.989539236114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45994.989539236114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45994.989539236114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45994.989539236114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45994.989539236114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45994.989539236114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45994.989539236114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45994.989539236114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45994.989539236114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45994.989539236114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45994.989539236114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45994.989539236114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45994.989539236114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45994.989539236114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45994.989539236114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45994.989539236114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45994.989539236114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45994.989539236114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45994.989539236114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45994.989539236114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45994.989539236114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45994.989539236114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45994.989539236114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45994.989539236114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45994.989539236114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45994.989539236114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45994.989539236114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45994.989539236114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45994.989539236114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45994.989539236114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45994.989539236114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45994.989539236114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45994.989539236114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45994.989539236114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45994.989539236114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45994.989539236114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45994.989539236114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45994.989539236114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45994.989539236114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45994.989539236114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45994.989539236114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45994.989539236114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45994.989539236114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45994.989539236114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45994.989539236114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45994.989539236114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45994.989539236114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45994.989539236114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45994.989539236114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45994.989539236114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45994.989539236114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45994.989539236114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45994.989539236114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45994.989539236114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45994.989539236114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45994.989539236114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45994.989539236114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45994.989539236114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45994.989539236114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45994.989539236114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45994.989539236114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45994.989539236114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45994.989539236114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45994.989539236114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45994.989539236114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45994.989539236114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45994.989539236114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45994.989539236114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45994.989539236114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45994.989539236114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45994.989539236114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45994.989539236114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45994.989539236114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45994.989539236114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45994.989539236114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45994.989539236114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45994.989539236114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45994.989539236114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45994.989539236114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45994.989539236114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45994.989539236114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45994.989539236114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45994.989539236114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45994.989539236114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45994.989539236114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45994.989539236114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45994.989539236114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45994.989539236114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45994.989539236114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45994.989539236114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45994.989539236114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45994.989539236114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45994.989539236114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45994.989539236114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45994.989539236114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45994.989539236114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45994.989539236114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45994.989539236114</v>
      </c>
      <c r="H206" s="126"/>
      <c r="I206" s="128" t="str">
        <f>IFERROR(VLOOKUP(D206,DB!A:F,6,0),"")</f>
        <v/>
      </c>
      <c r="J206" s="128" t="str">
        <f>IFERROR(VLOOKUP(D206,DB!A:G,7,0),"")</f>
        <v/>
      </c>
      <c r="K206" s="124"/>
      <c r="L206" s="123" t="str">
        <f>IFERROR(VLOOKUP(D206,DB!A:I,9,0),"")</f>
        <v/>
      </c>
    </row>
  </sheetData>
  <customSheetViews>
    <customSheetView guid="{F6042A99-DD27-4453-835D-0834D95730CC}" filter="1" showAutoFilter="1">
      <pageMargins left="0" right="0" top="0" bottom="0" header="0" footer="0"/>
      <autoFilter ref="B1:M1" xr:uid="{44587B1C-730A-4126-AC69-D20FC6BB0447}"/>
    </customSheetView>
  </customSheetViews>
  <dataValidations count="2">
    <dataValidation allowBlank="1" showInputMessage="1" showErrorMessage="1" sqref="E1" xr:uid="{5DBA255D-CDD9-49FB-AD3C-AF70AB4EE696}"/>
    <dataValidation type="list" allowBlank="1" showInputMessage="1" showErrorMessage="1" sqref="E2:E2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169.9897012731526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10.602120254632609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45994.989539236114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45994.989539236114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45994.989539236114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45994.989539236114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45994.989539236114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45994.989539236114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45994.989539236114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45994.989539236114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45994.989539236114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45994.989539236114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45994.989539236114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45994.989539236114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45994.989539236114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45994.989539236114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45994.989539236114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45994.989539236114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45994.989539236114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45994.989539236114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45994.989539236114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45994.989539236114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45994.989539236114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45994.989539236114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45994.989539236114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45994.989539236114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45994.989539236114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45994.989539236114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45994.989539236114</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45994.989539236114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45994.989539236114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45994.989539236114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45994.989539236114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45994.989539236114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45994.989539236114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45994.989539236114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45994.989539236114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45994.989539236114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45994.989539236114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45994.989539236114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45994.989539236114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45994.989539236114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45994.989539236114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45994.989539236114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45994.989539236114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45994.989539236114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45994.989539236114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45994.989539236114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45994.989539236114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45994.989539236114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45994.989539236114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45994.989539236114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45994.989539236114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45994.989539236114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45994.989539236114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45994.989539236114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45994.989539236114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45994.989539236114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45994.989539236114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45994.989539236114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45994.989539236114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45994.989539236114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45994.989539236114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45994.989539236114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45994.989539236114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45994.989539236114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45994.989539236114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45994.989539236114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45994.989539236114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45994.989539236114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45994.989539236114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45994.989539236114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45994.989539236114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45994.989539236114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45994.989539236114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45994.989539236114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45994.989539236114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45994.989539236114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45994.989539236114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45994.989539236114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45994.989539236114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45994.989539236114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45994.989539236114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45994.989539236114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45994.989539236114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45994.989539236114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45994.989539236114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45994.989539236114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45994.989539236114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45994.989539236114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45994.989539236114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45994.989539236114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45994.989539236114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45994.989539236114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45994.989539236114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45994.989539236114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45994.989539236114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45994.989539236114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45994.989539236114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45994.989539236114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45994.989539236114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45994.989539236114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45994.989539236114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45994.989539236114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45994.989539236114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45994.989539236114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45994.989539236114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45994.989539236114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45994.989539236114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45994.989539236114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45994.989539236114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45994.989539236114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45994.989539236114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45994.989539236114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45994.989539236114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45994.989539236114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45994.989539236114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45994.989539236114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45994.989539236114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45994.989539236114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45994.989539236114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45994.989539236114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45994.989539236114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45994.989539236114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45994.989539236114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45994.989539236114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45994.989539236114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45994.989539236114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45994.989539236114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45994.989539236114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45994.989539236114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45994.989539236114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45994.989539236114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45994.989539236114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45994.989539236114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45994.989539236114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45994.989539236114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45994.989539236114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45994.989539236114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45994.989539236114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45994.989539236114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45994.989539236114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45994.989539236114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45994.989539236114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45994.989539236114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45994.989539236114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45994.989539236114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45994.989539236114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45994.989539236114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45994.989539236114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45994.989539236114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45994.989539236114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45994.989539236114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45994.989539236114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45994.989539236114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45994.989539236114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45994.989539236114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45994.989539236114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45994.989539236114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45994.989539236114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45994.989539236114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45994.989539236114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45994.989539236114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45994.989539236114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45994.989539236114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45994.989539236114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45994.989539236114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45994.989539236114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45994.989539236114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45994.989539236114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45994.989539236114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45994.989539236114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45994.989539236114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45994.989539236114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45994.989539236114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45994.989539236114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45994.989539236114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45994.989539236114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45994.989539236114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45994.989539236114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45994.989539236114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45994.989539236114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45994.989539236114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45994.989539236114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45994.989539236114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45994.989539236114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45994.989539236114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45994.989539236114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45994.989539236114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45994.989539236114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45994.989539236114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45994.989539236114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45994.989539236114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45994.989539236114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45994.989539236114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45994.989539236114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45994.989539236114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45994.989539236114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45994.989539236114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45994.989539236114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45994.989539236114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45994.989539236114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45994.989539236114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45994.989539236114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45994.989539236114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45994.989539236114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45994.989539236114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45994.989539236114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45994.989539236114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45994.989539236114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45994.989539236114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45994.989539236114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45994.989539236114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45994.989539236114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45994.989539236114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45994.989539236114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45994.989539236114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45994.989539236114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45994.989539236114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45994.989539236114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45994.989539236114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45994.989539236114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45994.989539236114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45994.989539236114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45994.989539236114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45994.989539236114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45994.989539236114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45994.989539236114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45994.989539236114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45994.989539236114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45994.989539236114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45994.989539236114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45994.989539236114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45994.989539236114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45994.989539236114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45994.989539236114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45994.989539236114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45994.989539236114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45994.989539236114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45994.989539236114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45994.989539236114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45994.989539236114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45994.989539236114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45994.989539236114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45994.989539236114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45994.989539236114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45994.989539236114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45994.989539236114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45994.989539236114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45994.989539236114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45994.989539236114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45994.989539236114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45994.989539236114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45994.989539236114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45994.989539236114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45994.989539236114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45994.989539236114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45994.989539236114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45994.989539236114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45994.989539236114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45994.989539236114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45994.989539236114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45994.989539236114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45994.989539236114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45994.989539236114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45994.989539236114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45994.989539236114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45994.989539236114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45994.989539236114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45994.989539236114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45994.989539236114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45994.989539236114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45994.989539236114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45994.989539236114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45994.989539236114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45994.989539236114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45994.989539236114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45994.989539236114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45994.989539236114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45994.989539236114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45994.989539236114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45994.989539236114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45994.989539236114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45994.989539236114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45994.989539236114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45994.989539236114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45994.989539236114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45994.989539236114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45994.989539236114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45994.989539236114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45994.989539236114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45994.989539236114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45994.989539236114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45994.989539236114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45994.989539236114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45994.989539236114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45994.989539236114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45994.989539236114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45994.989539236114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45994.989539236114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45994.989539236114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45994.989539236114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45994.989539236114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45994.989539236114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45994.989539236114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45994.989539236114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45994.989539236114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45994.989539236114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45994.989539236114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45994.989539236114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45994.989539236114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45994.989539236114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45994.989539236114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45994.989539236114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45994.989539236114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45994.989539236114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45994.989539236114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45994.989539236114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45994.989539236114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45994.989539236114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45994.989539236114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45994.989539236114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45994.989539236114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45994.989539236114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45994.989539236114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45994.989539236114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45994.989539236114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45994.989539236114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45994.989539236114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45994.989539236114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45994.989539236114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45994.989539236114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45994.989539236114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45994.989539236114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45994.989539236114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45994.989539236114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45994.989539236114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45994.989539236114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45994.989539236114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45994.989539236114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45994.989539236114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45994.989539236114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45994.989539236114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45994.989539236114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45994.989539236114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45994.989539236114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45994.989539236114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45994.989539236114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45994.989539236114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45994.989539236114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45994.989539236114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45994.989539236114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45994.989539236114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45994.989539236114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45994.989539236114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45994.989539236114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45994.989539236114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45994.989539236114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45994.989539236114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45994.989539236114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45994.989539236114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45994.989539236114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45994.989539236114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45994.989539236114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45994.989539236114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45994.989539236114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45994.989539236114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45994.989539236114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45994.989539236114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45994.989539236114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45994.989539236114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45994.989539236114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45994.989539236114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45994.989539236114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45994.989539236114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45994.989539236114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45994.989539236114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45994.989539236114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45994.989539236114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45994.989539236114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45994.989539236114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45994.989539236114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45994.989539236114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45994.989539236114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45994.989539236114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45994.989539236114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45994.989539236114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45994.989539236114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45994.989539236114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45994.989539236114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45994.989539236114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45994.989539236114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45994.989539236114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45994.989539236114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45994.989539236114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45994.989539236114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45994.989539236114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45994.989539236114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45994.989539236114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45994.989539236114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45994.989539236114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45994.989539236114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45994.989539236114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45994.989539236114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45994.989539236114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45994.989539236114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45994.989539236114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45994.989539236114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45994.989539236114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45994.989539236114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45994.989539236114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45994.989539236114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45994.989539236114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45994.989539236114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45994.989539236114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45994.989539236114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45994.989539236114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45994.989539236114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45994.989539236114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45994.989539236114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45994.989539236114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45994.989539236114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45994.989539236114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45994.989539236114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45994.989539236114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45994.989539236114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45994.989539236114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45994.989539236114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45994.989539236114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45994.989539236114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45994.989539236114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45994.989539236114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45994.989539236114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45994.989539236114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45994.989539236114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45994.989539236114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45994.989539236114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45994.989539236114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45994.989539236114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45994.989539236114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45994.989539236114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45994.989539236114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45994.989539236114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45994.989539236114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45994.989539236114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45994.989539236114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45994.989539236114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45994.989539236114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45994.989539236114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45994.989539236114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45994.989539236114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45994.989539236114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45994.989539236114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45994.989539236114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45994.989539236114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45994.989539236114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45994.989539236114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45994.989539236114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45994.989539236114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45994.989539236114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45994.989539236114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45994.989539236114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45994.989539236114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45994.989539236114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45994.989539236114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45994.989539236114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45994.989539236114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45994.989539236114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45994.989539236114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45994.989539236114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45994.989539236114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45994.989539236114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45994.989539236114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45994.989539236114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45994.989539236114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45994.989539236114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45994.989539236114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45994.989539236114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45994.989539236114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45994.989539236114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45994.989539236114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45994.989539236114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45994.989539236114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45994.989539236114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45994.989539236114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45994.989539236114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45994.989539236114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45994.989539236114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45994.989539236114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45994.989539236114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45994.989539236114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45994.989539236114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45994.989539236114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45994.989539236114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45994.989539236114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45994.989539236114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45994.989539236114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45994.989539236114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45994.989539236114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45994.989539236114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45994.989539236114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45994.989539236114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45994.989539236114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45994.989539236114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45994.989539236114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45994.989539236114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45994.989539236114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45994.989539236114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45994.989539236114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45994.989539236114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45994.989539236114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45994.989539236114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45994.989539236114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45994.989539236114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45994.989539236114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45994.989539236114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45994.989539236114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45994.989539236114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45994.989539236114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45994.989539236114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45994.989539236114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45994.989539236114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45994.989539236114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45994.989539236114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45994.989539236114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45994.989539236114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45994.989539236114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45994.989539236114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45994.989539236114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45994.989539236114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45994.989539236114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45994.989539236114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45994.989539236114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45994.989539236114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45994.989539236114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45994.989539236114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45994.989539236114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45994.989539236114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45994.989539236114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45994.989539236114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45994.989539236114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45994.989539236114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45994.989539236114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45994.989539236114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45994.989539236114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45994.989539236114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45994.989539236114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45994.989539236114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45994.989539236114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45994.989539236114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45994.989539236114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45994.989539236114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45994.989539236114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45994.989539236114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45994.989539236114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45994.989539236114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45994.989539236114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45994.989539236114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45994.989539236114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45994.989539236114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45994.989539236114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45994.989539236114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45994.989539236114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45994.989539236114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45994.989539236114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45994.989539236114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45994.989539236114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45994.989539236114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45994.989539236114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45994.989539236114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45994.989539236114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45994.989539236114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45994.989539236114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45994.989539236114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45994.989539236114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45994.989539236114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45994.989539236114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45994.989539236114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45994.989539236114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45994.989539236114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45994.989539236114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45994.989539236114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45994.989539236114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45994.989539236114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45994.989539236114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45994.989539236114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45994.989539236114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45994.989539236114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45994.989539236114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45994.989539236114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45994.989539236114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45994.989539236114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45994.989539236114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45994.989539236114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45994.989539236114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45994.989539236114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45994.989539236114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45994.989539236114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45994.989539236114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45994.989539236114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45994.989539236114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45994.989539236114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45994.989539236114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45994.989539236114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45994.989539236114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45994.989539236114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45994.989539236114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45994.989539236114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45994.989539236114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45994.989539236114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45994.989539236114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45994.989539236114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45994.989539236114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45994.989539236114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45994.989539236114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45994.989539236114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45994.989539236114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45994.989539236114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45994.989539236114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45994.989539236114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45994.989539236114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45994.989539236114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45994.989539236114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45994.989539236114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45994.989539236114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45994.989539236114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45994.989539236114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45994.989539236114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45994.989539236114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45994.989539236114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45994.989539236114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45994.989539236114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45994.989539236114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45994.989539236114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45994.989539236114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45994.989539236114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45994.989539236114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45994.989539236114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45994.989539236114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45994.989539236114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45994.989539236114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45994.989539236114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45994.989539236114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45994.989539236114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45994.989539236114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45994.989539236114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45994.989539236114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45994.989539236114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45994.989539236114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45994.989539236114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45994.989539236114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45994.989539236114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45994.989539236114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45994.989539236114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45994.989539236114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45994.989539236114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45994.989539236114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45994.989539236114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45994.989539236114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45994.989539236114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45994.989539236114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45994.989539236114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45994.989539236114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45994.989539236114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45994.989539236114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45994.989539236114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45994.989539236114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45994.989539236114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45994.989539236114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45994.989539236114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45994.989539236114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45994.989539236114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45994.989539236114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45994.989539236114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45994.989539236114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45994.989539236114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45994.989539236114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45994.989539236114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45994.989539236114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45994.989539236114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45994.989539236114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45994.989539236114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45994.989539236114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45994.989539236114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45994.989539236114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45994.989539236114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45994.989539236114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45994.989539236114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45994.989539236114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45994.989539236114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45994.989539236114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45994.989539236114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45994.989539236114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45994.989539236114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45994.989539236114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45994.989539236114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45994.989539236114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45994.989539236114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45994.989539236114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45994.989539236114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45994.989539236114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45994.989539236114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45994.989539236114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45994.989539236114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45994.989539236114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45994.989539236114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45994.989539236114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45994.989539236114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45994.989539236114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45994.989539236114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45994.989539236114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45994.989539236114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45994.989539236114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45994.989539236114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45994.989539236114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45994.989539236114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45994.989539236114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45994.989539236114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45994.989539236114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45994.989539236114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45994.989539236114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45994.989539236114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45994.989539236114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45994.989539236114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45994.989539236114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45994.989539236114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45994.989539236114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45994.989539236114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45994.989539236114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45994.989539236114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45994.989539236114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45994.989539236114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45994.989539236114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45994.989539236114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45994.989539236114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45994.989539236114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45994.989539236114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45994.989539236114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45994.989539236114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45994.989539236114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45994.989539236114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45994.989539236114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45994.989539236114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45994.989539236114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45994.989539236114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45994.989539236114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45994.989539236114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45994.989539236114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45994.989539236114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45994.989539236114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45994.989539236114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45994.989539236114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45994.989539236114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45994.989539236114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45994.989539236114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45994.989539236114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45994.989539236114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45994.989539236114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45994.989539236114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45994.989539236114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45994.989539236114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45994.989539236114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45994.989539236114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45994.989539236114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45994.989539236114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45994.989539236114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45994.989539236114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45994.989539236114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45994.989539236114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45994.989539236114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45994.989539236114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45994.989539236114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45994.989539236114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45994.989539236114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45994.989539236114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45994.989539236114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45994.989539236114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45994.989539236114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45994.989539236114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45994.989539236114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45994.989539236114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45994.989539236114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45994.989539236114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45994.989539236114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45994.989539236114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45994.989539236114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45994.989539236114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45994.989539236114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45994.989539236114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45994.989539236114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45994.989539236114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45994.989539236114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45994.989539236114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45994.989539236114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45994.989539236114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45994.989539236114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45994.989539236114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45994.989539236114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45994.989539236114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45994.989539236114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45994.989539236114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45994.989539236114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45994.989539236114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45994.989539236114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45994.989539236114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45994.989539236114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45994.989539236114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45994.989539236114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45994.989539236114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45994.989539236114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45994.989539236114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45994.989539236114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45994.989539236114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45994.989539236114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45994.989539236114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45994.989539236114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45994.989539236114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45994.989539236114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45994.989539236114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45994.989539236114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45994.989539236114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45994.989539236114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45994.989539236114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45994.989539236114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45994.989539236114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45994.989539236114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45994.989539236114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45994.989539236114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45994.989539236114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45994.989539236114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45994.989539236114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45994.989539236114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45994.989539236114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45994.989539236114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45994.989539236114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45994.989539236114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45994.989539236114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45994.989539236114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45994.989539236114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45994.989539236114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45994.989539236114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45994.989539236114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45994.989539236114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45994.989539236114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45994.989539236114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45994.989539236114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45994.989539236114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45994.989539236114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45994.989539236114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45994.989539236114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45994.989539236114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45994.989539236114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45994.989539236114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45994.989539236114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45994.989539236114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45994.989539236114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45994.989539236114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45994.989539236114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45994.989539236114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45994.989539236114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45994.989539236114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45994.989539236114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45994.989539236114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45994.989539236114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45994.989539236114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45994.989539236114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45994.989539236114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45994.989539236114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45994.989539236114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45994.989539236114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45994.989539236114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45994.989539236114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45994.989539236114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45994.989539236114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45994.989539236114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45994.989539236114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45994.989539236114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45994.989539236114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45994.989539236114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45994.989539236114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45994.989539236114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45994.989539236114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45994.989539236114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45994.989539236114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45994.989539236114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45994.989539236114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45994.989539236114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45994.989539236114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45994.989539236114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45994.989539236114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45994.989539236114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45994.989539236114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45994.989539236114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45994.989539236114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45994.989539236114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45994.989539236114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45994.989539236114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45994.989539236114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45994.989539236114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45994.989539236114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45994.989539236114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45994.989539236114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45994.989539236114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45994.989539236114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45994.989539236114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45994.989539236114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45994.989539236114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45994.989539236114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45994.989539236114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45994.989539236114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45994.989539236114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45994.989539236114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45994.989539236114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45994.989539236114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45994.989539236114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45994.989539236114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45994.989539236114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45994.989539236114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45994.989539236114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45994.989539236114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45994.989539236114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45994.989539236114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45994.989539236114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45994.989539236114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45994.989539236114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45994.989539236114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45994.989539236114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45994.989539236114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45994.989539236114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45994.989539236114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45994.989539236114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45994.989539236114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45994.989539236114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45994.989539236114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45994.989539236114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45994.989539236114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45994.989539236114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45994.989539236114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45994.989539236114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45994.989539236114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45994.989539236114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45994.989539236114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45994.989539236114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45994.989539236114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45994.989539236114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45994.989539236114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45994.989539236114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45994.989539236114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45994.989539236114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45994.989539236114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45994.989539236114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45994.989539236114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45994.989539236114</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9"/>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291.50882164351788</v>
      </c>
      <c r="H2" s="92">
        <v>45703.474768518521</v>
      </c>
      <c r="I2" s="92" t="str">
        <f>IFERROR(VLOOKUP(D2,DB!A:F,6,0),"")</f>
        <v>SCECO</v>
      </c>
      <c r="J2" s="92" t="str">
        <f>IFERROR(VLOOKUP(D2,DB!A:G,7,0),"")</f>
        <v>Dead</v>
      </c>
      <c r="K2" s="94" t="s">
        <v>39195</v>
      </c>
      <c r="L2" s="88" t="str">
        <f>IFERROR(VLOOKUP(D2,DB!A:I,9,0),"")</f>
        <v>Latis</v>
      </c>
    </row>
    <row r="3" spans="1:16" ht="15" customHeight="1">
      <c r="A3" s="88" t="s">
        <v>39196</v>
      </c>
      <c r="B3" s="110" t="str">
        <f>IFERROR(VLOOKUP(D3,DB!A:K,11,0),"")</f>
        <v>R4</v>
      </c>
      <c r="C3" s="90">
        <v>1</v>
      </c>
      <c r="D3" s="88" t="s">
        <v>39197</v>
      </c>
      <c r="E3" s="91" t="s">
        <v>39106</v>
      </c>
      <c r="F3" s="92">
        <v>45994.982638888891</v>
      </c>
      <c r="G3" s="93">
        <f t="shared" ref="G3:G35" ca="1" si="0">IFERROR(NOW()-F3,"")</f>
        <v>6.9003472235635854E-3</v>
      </c>
      <c r="H3" s="92">
        <v>45994.977592592593</v>
      </c>
      <c r="I3" s="110" t="str">
        <f>IFERROR(VLOOKUP(D3,DB!A:F,6,0),"")</f>
        <v>Generator-SG</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45994.989539236114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45994.989539236114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45994.989539236114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45994.989539236114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45994.989539236114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45994.989539236114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45994.989539236114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45994.989539236114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45994.989539236114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45994.989539236114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45994.989539236114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45994.989539236114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45994.989539236114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45994.989539236114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45994.989539236114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45994.989539236114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45994.989539236114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45994.989539236114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45994.989539236114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45994.989539236114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45994.989539236114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45994.989539236114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45994.989539236114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45994.989539236114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45994.989539236114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45994.989539236114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45994.989539236114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45994.989539236114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45994.989539236114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45994.989539236114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45994.989539236114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45994.989539236114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45994.989539236114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45994.989539236114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45994.989539236114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45994.989539236114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45994.989539236114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45994.989539236114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45994.989539236114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45994.989539236114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45994.989539236114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45994.989539236114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45994.989539236114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45994.989539236114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45994.989539236114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45994.989539236114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45994.989539236114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45994.989539236114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45994.989539236114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45994.989539236114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45994.989539236114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45994.989539236114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45994.989539236114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45994.989539236114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45994.989539236114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45994.989539236114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45994.989539236114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45994.989539236114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45994.989539236114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45994.989539236114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45994.989539236114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45994.989539236114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45994.989539236114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45994.989539236114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45994.989539236114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45994.989539236114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45994.989539236114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45994.989539236114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45994.989539236114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45994.989539236114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45994.989539236114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45994.989539236114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45994.989539236114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45994.989539236114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45994.989539236114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45994.989539236114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45994.989539236114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45994.989539236114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45994.989539236114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45994.989539236114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45994.989539236114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45994.989539236114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45994.989539236114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45994.989539236114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45994.989539236114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45994.989539236114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45994.989539236114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45994.989539236114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45994.989539236114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45994.989539236114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45994.989539236114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45994.989539236114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45994.989539236114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45994.989539236114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45994.989539236114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45994.989539236114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45994.989539236114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45994.989539236114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45994.989539236114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45994.989539236114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45994.989539236114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45994.989539236114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45994.989539236114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45994.989539236114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45994.989539236114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45994.989539236114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45994.989539236114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45994.989539236114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45994.989539236114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45994.989539236114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45994.989539236114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45994.989539236114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45994.989539236114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45994.989539236114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45994.989539236114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45994.989539236114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45994.989539236114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45994.989539236114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45994.989539236114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45994.989539236114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45994.989539236114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45994.989539236114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45994.989539236114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45994.989539236114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45994.989539236114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45994.989539236114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45994.989539236114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45994.989539236114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45994.989539236114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45994.989539236114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45994.989539236114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45994.989539236114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45994.989539236114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45994.989539236114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45994.989539236114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45994.989539236114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45994.989539236114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45994.989539236114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45994.989539236114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45994.989539236114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45994.989539236114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45994.989539236114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45994.989539236114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45994.989539236114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45994.989539236114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45994.989539236114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45994.989539236114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45994.989539236114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45994.989539236114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45994.989539236114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45994.989539236114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45994.989539236114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45994.989539236114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45994.989539236114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45994.989539236114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45994.989539236114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45994.989539236114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45994.989539236114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45994.989539236114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45994.989539236114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09" ca="1" si="3">IFERROR(NOW()-F164,"")</f>
        <v>45994.989539236114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45994.989539236114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45994.989539236114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45994.989539236114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45994.989539236114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45994.989539236114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45994.989539236114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45994.989539236114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45994.989539236114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45994.989539236114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45994.989539236114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45994.989539236114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45994.989539236114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45994.989539236114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45994.989539236114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45994.989539236114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45994.989539236114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45994.989539236114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45994.989539236114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45994.989539236114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45994.989539236114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45994.989539236114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45994.989539236114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45994.989539236114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45994.989539236114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45994.989539236114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45994.989539236114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45994.989539236114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45994.989539236114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45994.989539236114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45994.989539236114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45994.989539236114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45994.989539236114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45994.989539236114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45994.989539236114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45994.989539236114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45994.989539236114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45994.989539236114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45994.989539236114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45994.989539236114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45994.989539236114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45994.989539236114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45994.989539236114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45994.989539236114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45994.989539236114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45994.989539236114</v>
      </c>
      <c r="H209" s="92"/>
      <c r="I209" s="110" t="str">
        <f>IFERROR(VLOOKUP(D209,DB!A:F,6,0),"")</f>
        <v/>
      </c>
      <c r="J209" s="110" t="str">
        <f>IFERROR(VLOOKUP(D209,DB!A:G,7,0),"")</f>
        <v/>
      </c>
      <c r="K209" s="94"/>
      <c r="L209" s="88" t="str">
        <f>IFERROR(VLOOKUP(D209,DB!A:I,9,0),"")</f>
        <v/>
      </c>
    </row>
  </sheetData>
  <dataValidations count="2">
    <dataValidation allowBlank="1" showInputMessage="1" showErrorMessage="1" sqref="E1" xr:uid="{A4F81451-56CC-4543-9497-104C4E44EE4B}"/>
    <dataValidation type="list" allowBlank="1" showInputMessage="1" showErrorMessage="1" sqref="E2:E2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A7" sqref="A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103.15747905092576</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39187</v>
      </c>
      <c r="F3" s="38">
        <v>45926.188877314817</v>
      </c>
      <c r="G3" s="105">
        <f t="shared" ref="G3" ca="1" si="0">IFERROR(NOW()-F3,"")</f>
        <v>68.800661921297433</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39187</v>
      </c>
      <c r="F4" s="107">
        <v>45948.661111111112</v>
      </c>
      <c r="G4" s="108">
        <f t="shared" ref="G4" ca="1" si="1">IFERROR(NOW()-F4,"")</f>
        <v>46.328428125001665</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13.616240625000501</v>
      </c>
      <c r="H5" s="136">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37" t="s">
        <v>33061</v>
      </c>
      <c r="E6" s="37" t="s">
        <v>39187</v>
      </c>
      <c r="F6" s="38">
        <v>45994.817233796297</v>
      </c>
      <c r="G6" s="135">
        <f ca="1">IFERROR(NOW()-F6,"")</f>
        <v>0.17230543981713708</v>
      </c>
      <c r="H6" s="38">
        <v>45994.806076388886</v>
      </c>
      <c r="I6" s="37" t="str">
        <f>IFERROR(VLOOKUP(D6,DB!A:F,6,0),"")</f>
        <v>SCECO</v>
      </c>
      <c r="J6" s="37" t="str">
        <f>IFERROR(VLOOKUP(D6,DB!A:G,7,0),"")</f>
        <v>Dead</v>
      </c>
      <c r="K6" s="37" t="s">
        <v>39208</v>
      </c>
      <c r="L6" s="37" t="str">
        <f>IFERROR(VLOOKUP(D6,DB!A:I,9,0),"")</f>
        <v>Latis</v>
      </c>
    </row>
    <row r="7" spans="1:13">
      <c r="A7" s="37"/>
      <c r="B7" s="37" t="str">
        <f>IFERROR(VLOOKUP(D7,DB!A:K,11,0),"")</f>
        <v/>
      </c>
      <c r="C7" s="37"/>
      <c r="D7" s="37"/>
      <c r="E7" s="37"/>
      <c r="F7" s="38"/>
      <c r="G7" s="135">
        <f ca="1">IFERROR(NOW()-F7,"")</f>
        <v>45994.989539236114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45994.989539236114</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45994.989539236114</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45994.989539236114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45994.989539236114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45994.989539236114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45994.989539236114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45994.989539236114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45994.989539236114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45994.989539236114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45994.989539236114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45994.989539236114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45994.989539236114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45994.989539236114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45994.989539236114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45994.989539236114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45994.989539236114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45994.989539236114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45994.989539236114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45994.989539236114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45994.989539236114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45994.989539236114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45994.989539236114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45994.989539236114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45994.989539236114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45994.989539236114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45994.989539236114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45994.989539236114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45994.989539236114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45994.989539236114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45994.989539236114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45994.989539236114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45994.989539236114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45994.989539236114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45994.989539236114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45994.989539236114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45994.989539236114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45994.989539236114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45994.989539236114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45994.989539236114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45994.989539236114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45994.989539236114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45994.989539236114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45994.989539236114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45994.989539236114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45994.989539236114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45994.989539236114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45994.989539236114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45994.989539236114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45994.989539236114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45994.989539236114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45994.989539236114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45994.989539236114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45994.989539236114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45994.989539236114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45994.989539236114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45994.989539236114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45994.989539236114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45994.989539236114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45994.989539236114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45994.989539236114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45994.989539236114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45994.989539236114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45994.989539236114</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45994.989539236114</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2"/>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2</v>
      </c>
      <c r="D2" s="119" t="s">
        <v>39062</v>
      </c>
      <c r="E2" s="142" t="s">
        <v>39106</v>
      </c>
      <c r="F2" s="121">
        <v>45994.897546296299</v>
      </c>
      <c r="G2" s="72">
        <f ca="1">IFERROR(NOW()-F2,"-")</f>
        <v>9.1992939815099817E-2</v>
      </c>
      <c r="H2" s="121">
        <v>45994.855833333335</v>
      </c>
      <c r="I2" s="119" t="str">
        <f>IFERROR(VLOOKUP(D2,DB!A:F,6,0),"")</f>
        <v>Generator-SG</v>
      </c>
      <c r="J2" s="119" t="str">
        <f>IFERROR(VLOOKUP(D2,DB!A:G,7,0),"")</f>
        <v>Vandalized</v>
      </c>
      <c r="K2" s="122" t="s">
        <v>39210</v>
      </c>
      <c r="L2" s="137" t="str">
        <f>IFERROR(VLOOKUP(D2,DB!A:I,9,0),"")</f>
        <v>Latis</v>
      </c>
    </row>
    <row r="3" spans="1:16382" ht="31.5" customHeight="1">
      <c r="A3" s="118"/>
      <c r="B3" s="119" t="str">
        <f>IFERROR(VLOOKUP(D3,DB!A:K,11,0),"")</f>
        <v/>
      </c>
      <c r="C3" s="120"/>
      <c r="D3" s="119"/>
      <c r="E3" s="142"/>
      <c r="F3" s="121"/>
      <c r="G3" s="72">
        <f ca="1">IFERROR(NOW()-F3,"-")</f>
        <v>45994.989539236114</v>
      </c>
      <c r="H3" s="121"/>
      <c r="I3" s="119" t="str">
        <f>IFERROR(VLOOKUP(D3,DB!A:F,6,0),"")</f>
        <v/>
      </c>
      <c r="J3" s="119" t="str">
        <f>IFERROR(VLOOKUP(D3,DB!A:G,7,0),"")</f>
        <v/>
      </c>
      <c r="K3" s="122" t="s">
        <v>39211</v>
      </c>
      <c r="L3" s="137" t="str">
        <f>IFERROR(VLOOKUP(D3,DB!A:I,9,0),"")</f>
        <v/>
      </c>
    </row>
    <row r="4" spans="1:16382" ht="31.5" customHeight="1">
      <c r="A4" s="118"/>
      <c r="B4" s="119" t="str">
        <f>IFERROR(VLOOKUP(D4,DB!A:K,11,0),"")</f>
        <v/>
      </c>
      <c r="C4" s="120"/>
      <c r="D4" s="119"/>
      <c r="E4" s="142"/>
      <c r="F4" s="121"/>
      <c r="G4" s="72">
        <f ca="1">IFERROR(NOW()-F4,"-")</f>
        <v>45994.989539236114</v>
      </c>
      <c r="H4" s="121"/>
      <c r="I4" s="119" t="str">
        <f>IFERROR(VLOOKUP(D4,DB!A:F,6,0),"")</f>
        <v/>
      </c>
      <c r="J4" s="119" t="str">
        <f>IFERROR(VLOOKUP(D4,DB!A:G,7,0),"")</f>
        <v/>
      </c>
      <c r="K4" s="122" t="s">
        <v>39211</v>
      </c>
      <c r="L4" s="137" t="str">
        <f>IFERROR(VLOOKUP(D4,DB!A:I,9,0),"")</f>
        <v/>
      </c>
    </row>
    <row r="5" spans="1:16382" ht="31.5" customHeight="1">
      <c r="A5" s="118"/>
      <c r="B5" s="119" t="str">
        <f>IFERROR(VLOOKUP(D5,DB!A:K,11,0),"")</f>
        <v/>
      </c>
      <c r="C5" s="120"/>
      <c r="D5" s="119"/>
      <c r="E5" s="142"/>
      <c r="F5" s="121"/>
      <c r="G5" s="72">
        <f ca="1">IFERROR(NOW()-F5,"-")</f>
        <v>45994.989539236114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45994.989539236114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45994.989539236114</v>
      </c>
      <c r="H7" s="121"/>
      <c r="I7" s="119" t="str">
        <f>IFERROR(VLOOKUP(D7,DB!A:F,6,0),"")</f>
        <v/>
      </c>
      <c r="J7" s="119" t="s">
        <v>39211</v>
      </c>
      <c r="K7" s="122"/>
      <c r="L7" s="137" t="str">
        <f>IFERROR(VLOOKUP(D7,DB!A:I,9,0),"")</f>
        <v/>
      </c>
    </row>
    <row r="8" spans="1:16382" ht="31.5" customHeight="1">
      <c r="A8" s="118"/>
      <c r="B8" s="119" t="str">
        <f>IFERROR(VLOOKUP(D8,DB!A:K,11,0),"")</f>
        <v/>
      </c>
      <c r="C8" s="120"/>
      <c r="D8" s="119"/>
      <c r="E8" s="142"/>
      <c r="F8" s="121"/>
      <c r="G8" s="72">
        <f ca="1">IFERROR(NOW()-F8,"-")</f>
        <v>45994.989539236114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45994.989539236114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45994.989539236114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45994.989539236114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45994.989539236114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45994.989539236114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45994.989539236114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45994.989539236114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45994.989539236114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45994.989539236114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45994.989539236114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45994.989539236114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45994.989539236114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45994.989539236114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45994.989539236114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45994.989539236114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45994.989539236114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45994.989539236114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45994.989539236114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45994.989539236114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45994.989539236114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45994.989539236114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45994.989539236114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45994.989539236114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45994.989539236114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45994.989539236114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45994.989539236114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45994.989539236114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45994.989539236114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45994.989539236114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45994.989539236114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45994.989539236114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45994.989539236114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45994.989539236114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45994.989539236114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45994.989539236114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45994.989539236114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45994.989539236114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45994.989539236114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45994.989539236114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45994.989539236114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45994.989539236114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45994.989539236114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45994.989539236114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45994.989539236114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45994.989539236114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45994.989539236114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45994.989539236114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45994.989539236114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45994.989539236114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45994.989539236114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45994.989539236114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45994.989539236114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45994.989539236114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45994.989539236114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45994.989539236114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45994.989539236114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45994.989539236114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45994.989539236114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45994.989539236114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45994.989539236114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45994.989539236114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45994.989539236114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45994.989539236114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45994.989539236114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45994.989539236114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45994.989539236114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45994.989539236114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45994.989539236114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45994.989539236114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45994.989539236114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45994.989539236114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45994.989539236114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45994.989539236114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45994.989539236114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45994.989539236114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45994.989539236114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45994.989539236114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45994.989539236114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45994.989539236114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45994.989539236114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45994.989539236114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45994.989539236114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45994.989539236114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45994.989539236114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45994.989539236114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45994.989539236114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45994.989539236114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45994.989539236114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45994.989539236114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45994.989539236114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45994.989539236114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45994.989539236114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45994.989539236114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45994.989539236114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45994.989539236114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45994.989539236114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45994.989539236114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45994.989539236114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45994.989539236114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45994.989539236114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45994.989539236114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45994.989539236114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45994.989539236114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45994.989539236114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45994.989539236114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45994.989539236114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45994.989539236114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45994.989539236114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45994.989539236114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45994.989539236114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45994.989539236114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45994.989539236114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45994.989539236114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45994.989539236114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45994.989539236114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45994.989539236114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45994.989539236114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45994.989539236114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45994.989539236114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45994.989539236114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45994.989539236114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45994.989539236114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45994.989539236114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45994.989539236114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45994.989539236114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45994.989539236114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45994.989539236114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45994.989539236114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45994.989539236114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45994.989539236114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45994.989539236114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45994.989539236114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45994.989539236114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45994.989539236114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45994.989539236114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45994.989539236114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45994.989539236114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45994.989539236114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45994.989539236114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45994.989539236114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45994.989539236114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45994.989539236114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45994.989539236114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45994.989539236114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45994.989539236114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45994.989539236114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45994.989539236114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45994.989539236114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45994.989539236114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45994.989539236114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45994.989539236114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45994.989539236114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45994.989539236114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45994.989539236114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45994.989539236114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45994.989539236114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45994.989539236114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45994.989539236114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45994.989539236114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45994.989539236114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45994.989539236114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45994.989539236114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45994.989539236114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45994.989539236114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45994.989539236114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45994.989539236114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45994.989539236114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45994.989539236114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45994.989539236114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45994.989539236114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45994.989539236114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45994.989539236114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45994.989539236114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45994.989539236114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45994.989539236114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45994.989539236114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45994.989539236114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45994.989539236114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45994.989539236114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45994.989539236114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45994.989539236114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45994.989539236114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45994.989539236114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45994.989539236114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45994.989539236114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45994.989539236114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45994.989539236114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45994.989539236114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45994.989539236114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45994.989539236114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45994.989539236114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45994.989539236114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45994.989539236114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45994.989539236114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45994.989539236114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45994.989539236114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45994.989539236114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45994.989539236114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45994.989539236114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45994.989539236114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45994.989539236114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45994.989539236114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45994.989539236114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45994.989539236114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45994.989539236114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45994.989539236114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45994.989539236114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45994.989539236114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45994.989539236114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45994.989539236114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45994.989539236114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45994.989539236114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45994.989539236114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45994.989539236114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45994.989539236114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45994.989539236114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45994.989539236114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45994.989539236114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45994.989539236114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45994.989539236114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45994.989539236114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45994.989539236114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45994.989539236114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45994.989539236114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45994.989539236114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45994.989539236114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45994.989539236114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45994.989539236114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45994.989539236114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45994.989539236114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45994.989539236114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45994.989539236114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45994.989539236114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45994.989539236114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45994.989539236114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45994.989539236114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45994.989539236114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45994.989539236114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45994.989539236114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45994.989539236114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45994.989539236114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45994.989539236114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45994.989539236114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45994.989539236114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45994.989539236114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45994.989539236114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45994.989539236114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45994.989539236114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45994.989539236114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45994.989539236114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45994.989539236114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45994.989539236114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45994.989539236114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45994.989539236114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45994.989539236114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45994.989539236114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45994.989539236114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45994.989539236114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45994.989539236114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45994.989539236114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45994.989539236114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45994.989539236114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45994.989539236114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45994.989539236114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45994.989539236114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45994.989539236114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45994.989539236114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45994.989539236114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45994.989539236114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45994.989539236114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45994.989539236114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45994.989539236114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45994.989539236114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45994.989539236114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45994.989539236114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45994.989539236114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45994.989539236114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45994.989539236114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45994.989539236114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45994.989539236114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45994.989539236114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45994.989539236114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45994.989539236114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45994.989539236114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45994.989539236114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45994.989539236114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45994.989539236114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45994.989539236114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45994.989539236114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45994.989539236114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45994.989539236114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45994.989539236114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45994.989539236114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45994.989539236114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45994.989539236114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45994.989539236114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45994.989539236114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45994.989539236114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45994.989539236114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45994.989539236114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45994.989539236114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45994.989539236114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45994.989539236114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45994.989539236114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45994.989539236114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45994.989539236114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45994.989539236114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45994.989539236114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45994.989539236114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45994.989539236114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45994.989539236114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45994.989539236114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45994.989539236114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45994.989539236114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45994.989539236114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45994.989539236114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45994.989539236114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45994.989539236114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45994.989539236114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45994.989539236114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45994.989539236114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45994.989539236114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45994.989539236114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45994.989539236114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45994.989539236114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45994.989539236114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45994.989539236114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45994.989539236114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45994.989539236114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45994.989539236114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45994.989539236114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45994.989539236114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45994.989539236114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45994.989539236114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45994.989539236114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45994.989539236114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45994.989539236114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45994.989539236114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45994.989539236114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45994.989539236114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45994.989539236114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45994.989539236114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45994.989539236114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45994.989539236114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45994.989539236114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45994.989539236114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45994.989539236114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45994.989539236114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45994.989539236114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45994.989539236114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45994.989539236114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45994.989539236114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45994.989539236114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45994.989539236114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45994.989539236114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45994.989539236114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45994.989539236114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45994.989539236114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45994.989539236114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45994.989539236114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45994.989539236114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45994.989539236114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45994.989539236114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45994.989539236114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45994.989539236114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45994.989539236114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45994.989539236114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45994.989539236114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45994.989539236114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45994.989539236114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45994.989539236114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45994.989539236114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45994.989539236114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45994.989539236114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45994.989539236114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45994.989539236114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45994.989539236114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45994.989539236114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45994.989539236114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45994.989539236114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45994.989539236114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45994.989539236114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45994.989539236114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45994.989539236114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45994.989539236114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45994.989539236114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45994.989539236114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45994.989539236114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45994.989539236114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45994.989539236114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45994.989539236114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45994.989539236114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45994.989539236114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45994.989539236114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45994.989539236114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45994.989539236114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45994.989539236114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45994.989539236114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45994.989539236114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45994.989539236114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45994.989539236114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45994.989539236114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45994.989539236114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45994.989539236114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45994.989539236114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45994.989539236114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45994.989539236114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45994.989539236114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45994.989539236114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45994.989539236114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45994.989539236114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45994.989539236114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45994.989539236114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45994.989539236114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45994.989539236114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45994.989539236114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45994.989539236114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45994.989539236114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45994.989539236114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45994.989539236114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45994.989539236114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45994.989539236114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45994.989539236114</v>
      </c>
      <c r="H431" s="121"/>
      <c r="I431" s="119" t="str">
        <f>IFERROR(VLOOKUP(D431,DB!A:F,6,0),"")</f>
        <v/>
      </c>
      <c r="J431" s="119" t="str">
        <f>IFERROR(VLOOKUP(D431,DB!A:G,7,0),"")</f>
        <v/>
      </c>
      <c r="K431" s="122"/>
      <c r="L431" s="137" t="str">
        <f>IFERROR(VLOOKUP(D431,DB!A:I,9,0),"")</f>
        <v/>
      </c>
    </row>
    <row r="432" spans="1:12" ht="31.5" customHeight="1">
      <c r="A432" s="143"/>
      <c r="B432" s="144" t="str">
        <f>IFERROR(VLOOKUP(D432,DB!A:K,11,0),"")</f>
        <v/>
      </c>
      <c r="C432" s="145"/>
      <c r="D432" s="144"/>
      <c r="E432" s="142"/>
      <c r="F432" s="146"/>
      <c r="G432" s="147">
        <f ca="1">IFERROR(NOW()-F432,"-")</f>
        <v>45994.989539236114</v>
      </c>
      <c r="H432" s="146"/>
      <c r="I432" s="144" t="str">
        <f>IFERROR(VLOOKUP(D432,DB!A:F,6,0),"")</f>
        <v/>
      </c>
      <c r="J432" s="144" t="str">
        <f>IFERROR(VLOOKUP(D432,DB!A:G,7,0),"")</f>
        <v/>
      </c>
      <c r="K432" s="148"/>
      <c r="L432" s="149" t="str">
        <f>IFERROR(VLOOKUP(D432,DB!A:I,9,0),"")</f>
        <v/>
      </c>
    </row>
  </sheetData>
  <dataValidations count="2">
    <dataValidation allowBlank="1" showInputMessage="1" showErrorMessage="1" sqref="E1" xr:uid="{9E1BC488-8814-4F8A-8DBE-742B3278AB71}"/>
    <dataValidation type="list" allowBlank="1" showInputMessage="1" showErrorMessage="1" sqref="E2:E4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2025-12-03T20:44:58Z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